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10" yWindow="-60" windowWidth="14940" windowHeight="9015" tabRatio="611"/>
  </bookViews>
  <sheets>
    <sheet name="RESULTAT GLOBAL" sheetId="4" r:id="rId1"/>
    <sheet name="SAISIE ASL" sheetId="2" r:id="rId2"/>
    <sheet name="Feuil1" sheetId="3" state="hidden" r:id="rId3"/>
    <sheet name="PLAN ACTIONS" sheetId="5" state="hidden" r:id="rId4"/>
    <sheet name="Feuil2" sheetId="6" state="hidden" r:id="rId5"/>
    <sheet name="PLAN ACTIONS ASL" sheetId="7" r:id="rId6"/>
    <sheet name="Feuil3" sheetId="8" state="hidden" r:id="rId7"/>
    <sheet name="Feuil4" sheetId="9" state="hidden" r:id="rId8"/>
  </sheets>
  <externalReferences>
    <externalReference r:id="rId9"/>
  </externalReferences>
  <definedNames>
    <definedName name="_xlnm._FilterDatabase" localSheetId="5" hidden="1">'PLAN ACTIONS ASL'!$A$3:$H$359</definedName>
    <definedName name="_xlnm._FilterDatabase" localSheetId="1" hidden="1">'SAISIE ASL'!$A$3:$T$411</definedName>
    <definedName name="LISTE" localSheetId="5">#REF!</definedName>
    <definedName name="LISTE" localSheetId="0">'RESULTAT GLOBAL'!#REF!</definedName>
    <definedName name="LISTE">#REF!</definedName>
    <definedName name="TF_IH" localSheetId="5">#REF!</definedName>
    <definedName name="TF_IH">#REF!</definedName>
    <definedName name="Z_FE7C3A2D_248C_4A9B_BDED_9C53F960F2AB__wvu_PrintArea" localSheetId="0">'RESULTAT GLOBAL'!$B$2:$K$68</definedName>
    <definedName name="Z_FE7C3A2D_248C_4A9B_BDED_9C53F960F2AB__wvu_Rows" localSheetId="0">'RESULTAT GLOBAL'!#REF!</definedName>
    <definedName name="_xlnm.Print_Area" localSheetId="0">'RESULTAT GLOBAL'!$B$3:$K$90</definedName>
    <definedName name="_xlnm.Print_Area" localSheetId="1">'SAISIE ASL'!$K$2:$R$411</definedName>
  </definedNames>
  <calcPr calcId="145621"/>
</workbook>
</file>

<file path=xl/calcChain.xml><?xml version="1.0" encoding="utf-8"?>
<calcChain xmlns="http://schemas.openxmlformats.org/spreadsheetml/2006/main">
  <c r="N300" i="2" l="1"/>
  <c r="O300" i="2" l="1"/>
  <c r="O101" i="2"/>
  <c r="O100" i="2"/>
  <c r="O99" i="2"/>
  <c r="O98" i="2"/>
  <c r="O97" i="2"/>
  <c r="O96" i="2"/>
  <c r="O95" i="2"/>
  <c r="O92" i="2"/>
  <c r="O91" i="2"/>
  <c r="O90" i="2"/>
  <c r="O89" i="2"/>
  <c r="O79" i="2"/>
  <c r="O86" i="2"/>
  <c r="O85" i="2"/>
  <c r="O84" i="2"/>
  <c r="O83" i="2"/>
  <c r="O82" i="2"/>
  <c r="O81" i="2"/>
  <c r="O80" i="2"/>
  <c r="O115" i="2"/>
  <c r="O120" i="2"/>
  <c r="O119" i="2"/>
  <c r="O118" i="2"/>
  <c r="O117" i="2"/>
  <c r="O116" i="2"/>
  <c r="O106" i="2"/>
  <c r="O107" i="2"/>
  <c r="O108" i="2"/>
  <c r="O109" i="2"/>
  <c r="O110" i="2"/>
  <c r="O111" i="2"/>
  <c r="O112" i="2"/>
  <c r="O113" i="2"/>
  <c r="O105" i="2"/>
  <c r="O104" i="2"/>
  <c r="N113" i="2"/>
  <c r="N109" i="2"/>
  <c r="N108" i="2"/>
  <c r="N120" i="2"/>
  <c r="N119" i="2"/>
  <c r="N118" i="2"/>
  <c r="N117" i="2"/>
  <c r="N116" i="2"/>
  <c r="N115" i="2"/>
  <c r="N111" i="2"/>
  <c r="N110" i="2"/>
  <c r="N107" i="2"/>
  <c r="N106" i="2"/>
  <c r="N104" i="2"/>
  <c r="N105" i="2"/>
  <c r="N401" i="2" l="1"/>
  <c r="O271" i="2"/>
  <c r="A3" i="8"/>
  <c r="B3" i="8"/>
  <c r="C3" i="8"/>
  <c r="D3" i="8"/>
  <c r="E3" i="8"/>
  <c r="A4" i="8"/>
  <c r="B4" i="8"/>
  <c r="C4" i="8"/>
  <c r="D4" i="8"/>
  <c r="E4" i="8"/>
  <c r="A5" i="8"/>
  <c r="B5" i="8"/>
  <c r="C5" i="8"/>
  <c r="D5" i="8"/>
  <c r="E5" i="8"/>
  <c r="A6" i="8"/>
  <c r="B6" i="8"/>
  <c r="C6" i="8"/>
  <c r="D6" i="8"/>
  <c r="E6" i="8"/>
  <c r="A7" i="8"/>
  <c r="B7" i="8"/>
  <c r="C7" i="8"/>
  <c r="D7" i="8"/>
  <c r="E7" i="8"/>
  <c r="A8" i="8"/>
  <c r="B8" i="8"/>
  <c r="C8" i="8"/>
  <c r="D8" i="8"/>
  <c r="E8" i="8"/>
  <c r="A9" i="8"/>
  <c r="B9" i="8"/>
  <c r="C9" i="8"/>
  <c r="D9" i="8"/>
  <c r="A10" i="8"/>
  <c r="B10" i="8"/>
  <c r="C10" i="8"/>
  <c r="D10" i="8"/>
  <c r="A11" i="8"/>
  <c r="B11" i="8"/>
  <c r="C11" i="8"/>
  <c r="D11" i="8"/>
  <c r="A12" i="8"/>
  <c r="B12" i="8"/>
  <c r="C12" i="8"/>
  <c r="D12" i="8"/>
  <c r="A13" i="8"/>
  <c r="B13" i="8"/>
  <c r="C13" i="8"/>
  <c r="D13" i="8"/>
  <c r="A14" i="8"/>
  <c r="B14" i="8"/>
  <c r="C14" i="8"/>
  <c r="D14" i="8"/>
  <c r="A15" i="8"/>
  <c r="B15" i="8"/>
  <c r="C15" i="8"/>
  <c r="D15" i="8"/>
  <c r="A16" i="8"/>
  <c r="B16" i="8"/>
  <c r="C16" i="8"/>
  <c r="D16" i="8"/>
  <c r="A17" i="8"/>
  <c r="B17" i="8"/>
  <c r="C17" i="8"/>
  <c r="D17" i="8"/>
  <c r="A18" i="8"/>
  <c r="B18" i="8"/>
  <c r="C18" i="8"/>
  <c r="D18" i="8"/>
  <c r="A19" i="8"/>
  <c r="B19" i="8"/>
  <c r="C19" i="8"/>
  <c r="D19" i="8"/>
  <c r="A20" i="8"/>
  <c r="B20" i="8"/>
  <c r="C20" i="8"/>
  <c r="D20" i="8"/>
  <c r="A21" i="8"/>
  <c r="B21" i="8"/>
  <c r="C21" i="8"/>
  <c r="D21" i="8"/>
  <c r="E21" i="8"/>
  <c r="A22" i="8"/>
  <c r="B22" i="8"/>
  <c r="C22" i="8"/>
  <c r="D22" i="8"/>
  <c r="E22" i="8"/>
  <c r="A23" i="8"/>
  <c r="B23" i="8"/>
  <c r="C23" i="8"/>
  <c r="D23" i="8"/>
  <c r="A24" i="8"/>
  <c r="B24" i="8"/>
  <c r="C24" i="8"/>
  <c r="D24" i="8"/>
  <c r="A25" i="8"/>
  <c r="B25" i="8"/>
  <c r="C25" i="8"/>
  <c r="D25" i="8"/>
  <c r="A26" i="8"/>
  <c r="B26" i="8"/>
  <c r="C26" i="8"/>
  <c r="D26" i="8"/>
  <c r="A27" i="8"/>
  <c r="B27" i="8"/>
  <c r="C27" i="8"/>
  <c r="D27" i="8"/>
  <c r="A28" i="8"/>
  <c r="B28" i="8"/>
  <c r="C28" i="8"/>
  <c r="D28" i="8"/>
  <c r="A29" i="8"/>
  <c r="B29" i="8"/>
  <c r="C29" i="8"/>
  <c r="D29" i="8"/>
  <c r="A30" i="8"/>
  <c r="B30" i="8"/>
  <c r="C30" i="8"/>
  <c r="D30" i="8"/>
  <c r="A31" i="8"/>
  <c r="B31" i="8"/>
  <c r="C31" i="8"/>
  <c r="D31" i="8"/>
  <c r="A32" i="8"/>
  <c r="B32" i="8"/>
  <c r="C32" i="8"/>
  <c r="D32" i="8"/>
  <c r="A33" i="8"/>
  <c r="B33" i="8"/>
  <c r="C33" i="8"/>
  <c r="D33" i="8"/>
  <c r="A34" i="8"/>
  <c r="B34" i="8"/>
  <c r="C34" i="8"/>
  <c r="D34" i="8"/>
  <c r="A35" i="8"/>
  <c r="B35" i="8"/>
  <c r="C35" i="8"/>
  <c r="D35" i="8"/>
  <c r="A36" i="8"/>
  <c r="B36" i="8"/>
  <c r="C36" i="8"/>
  <c r="D36" i="8"/>
  <c r="A37" i="8"/>
  <c r="B37" i="8"/>
  <c r="C37" i="8"/>
  <c r="D37" i="8"/>
  <c r="A38" i="8"/>
  <c r="B38" i="8"/>
  <c r="C38" i="8"/>
  <c r="D38" i="8"/>
  <c r="A39" i="8"/>
  <c r="B39" i="8"/>
  <c r="C39" i="8"/>
  <c r="D39" i="8"/>
  <c r="A40" i="8"/>
  <c r="B40" i="8"/>
  <c r="C40" i="8"/>
  <c r="D40" i="8"/>
  <c r="A41" i="8"/>
  <c r="B41" i="8"/>
  <c r="C41" i="8"/>
  <c r="D41" i="8"/>
  <c r="A42" i="8"/>
  <c r="B42" i="8"/>
  <c r="C42" i="8"/>
  <c r="D42" i="8"/>
  <c r="A43" i="8"/>
  <c r="B43" i="8"/>
  <c r="C43" i="8"/>
  <c r="D43" i="8"/>
  <c r="A44" i="8"/>
  <c r="B44" i="8"/>
  <c r="C44" i="8"/>
  <c r="D44" i="8"/>
  <c r="A45" i="8"/>
  <c r="B45" i="8"/>
  <c r="C45" i="8"/>
  <c r="D45" i="8"/>
  <c r="E45" i="8"/>
  <c r="A46" i="8"/>
  <c r="B46" i="8"/>
  <c r="C46" i="8"/>
  <c r="D46" i="8"/>
  <c r="E46" i="8"/>
  <c r="A47" i="8"/>
  <c r="B47" i="8"/>
  <c r="C47" i="8"/>
  <c r="D47" i="8"/>
  <c r="E47" i="8"/>
  <c r="A48" i="8"/>
  <c r="B48" i="8"/>
  <c r="C48" i="8"/>
  <c r="D48" i="8"/>
  <c r="E48" i="8"/>
  <c r="A49" i="8"/>
  <c r="B49" i="8"/>
  <c r="C49" i="8"/>
  <c r="D49" i="8"/>
  <c r="E49" i="8"/>
  <c r="A50" i="8"/>
  <c r="B50" i="8"/>
  <c r="C50" i="8"/>
  <c r="D50" i="8"/>
  <c r="E50" i="8"/>
  <c r="A51" i="8"/>
  <c r="B51" i="8"/>
  <c r="C51" i="8"/>
  <c r="D51" i="8"/>
  <c r="E51" i="8"/>
  <c r="A52" i="8"/>
  <c r="B52" i="8"/>
  <c r="C52" i="8"/>
  <c r="D52" i="8"/>
  <c r="E52" i="8"/>
  <c r="A53" i="8"/>
  <c r="B53" i="8"/>
  <c r="C53" i="8"/>
  <c r="D53" i="8"/>
  <c r="E53" i="8"/>
  <c r="A54" i="8"/>
  <c r="B54" i="8"/>
  <c r="C54" i="8"/>
  <c r="D54" i="8"/>
  <c r="E54" i="8"/>
  <c r="A55" i="8"/>
  <c r="B55" i="8"/>
  <c r="C55" i="8"/>
  <c r="D55" i="8"/>
  <c r="E55" i="8"/>
  <c r="A56" i="8"/>
  <c r="B56" i="8"/>
  <c r="C56" i="8"/>
  <c r="D56" i="8"/>
  <c r="E56" i="8"/>
  <c r="A57" i="8"/>
  <c r="B57" i="8"/>
  <c r="C57" i="8"/>
  <c r="D57" i="8"/>
  <c r="E57" i="8"/>
  <c r="A58" i="8"/>
  <c r="B58" i="8"/>
  <c r="C58" i="8"/>
  <c r="D58" i="8"/>
  <c r="E58" i="8"/>
  <c r="A59" i="8"/>
  <c r="B59" i="8"/>
  <c r="C59" i="8"/>
  <c r="D59" i="8"/>
  <c r="E59" i="8"/>
  <c r="A60" i="8"/>
  <c r="B60" i="8"/>
  <c r="C60" i="8"/>
  <c r="D60" i="8"/>
  <c r="E60" i="8"/>
  <c r="A61" i="8"/>
  <c r="B61" i="8"/>
  <c r="C61" i="8"/>
  <c r="D61" i="8"/>
  <c r="E61" i="8"/>
  <c r="A62" i="8"/>
  <c r="B62" i="8"/>
  <c r="C62" i="8"/>
  <c r="D62" i="8"/>
  <c r="E62" i="8"/>
  <c r="A63" i="8"/>
  <c r="B63" i="8"/>
  <c r="C63" i="8"/>
  <c r="D63" i="8"/>
  <c r="E63" i="8"/>
  <c r="A64" i="8"/>
  <c r="B64" i="8"/>
  <c r="C64" i="8"/>
  <c r="D64" i="8"/>
  <c r="E64" i="8"/>
  <c r="A65" i="8"/>
  <c r="B65" i="8"/>
  <c r="C65" i="8"/>
  <c r="D65" i="8"/>
  <c r="E65" i="8"/>
  <c r="A66" i="8"/>
  <c r="B66" i="8"/>
  <c r="C66" i="8"/>
  <c r="D66" i="8"/>
  <c r="E66" i="8"/>
  <c r="A67" i="8"/>
  <c r="B67" i="8"/>
  <c r="C67" i="8"/>
  <c r="D67" i="8"/>
  <c r="E67" i="8"/>
  <c r="A68" i="8"/>
  <c r="B68" i="8"/>
  <c r="C68" i="8"/>
  <c r="D68" i="8"/>
  <c r="E68" i="8"/>
  <c r="A69" i="8"/>
  <c r="B69" i="8"/>
  <c r="C69" i="8"/>
  <c r="D69" i="8"/>
  <c r="E69" i="8"/>
  <c r="A70" i="8"/>
  <c r="B70" i="8"/>
  <c r="C70" i="8"/>
  <c r="D70" i="8"/>
  <c r="E70" i="8"/>
  <c r="A71" i="8"/>
  <c r="B71" i="8"/>
  <c r="C71" i="8"/>
  <c r="D71" i="8"/>
  <c r="A72" i="8"/>
  <c r="B72" i="8"/>
  <c r="C72" i="8"/>
  <c r="D72" i="8"/>
  <c r="E72" i="8"/>
  <c r="A73" i="8"/>
  <c r="B73" i="8"/>
  <c r="C73" i="8"/>
  <c r="D73" i="8"/>
  <c r="E73" i="8"/>
  <c r="A74" i="8"/>
  <c r="B74" i="8"/>
  <c r="C74" i="8"/>
  <c r="D74" i="8"/>
  <c r="E74" i="8"/>
  <c r="A75" i="8"/>
  <c r="B75" i="8"/>
  <c r="C75" i="8"/>
  <c r="D75" i="8"/>
  <c r="E75" i="8"/>
  <c r="A76" i="8"/>
  <c r="B76" i="8"/>
  <c r="C76" i="8"/>
  <c r="D76" i="8"/>
  <c r="E76" i="8"/>
  <c r="A77" i="8"/>
  <c r="B77" i="8"/>
  <c r="C77" i="8"/>
  <c r="D77" i="8"/>
  <c r="E77" i="8"/>
  <c r="A78" i="8"/>
  <c r="B78" i="8"/>
  <c r="C78" i="8"/>
  <c r="D78" i="8"/>
  <c r="E78" i="8"/>
  <c r="A79" i="8"/>
  <c r="B79" i="8"/>
  <c r="C79" i="8"/>
  <c r="D79" i="8"/>
  <c r="E79" i="8"/>
  <c r="A80" i="8"/>
  <c r="B80" i="8"/>
  <c r="C80" i="8"/>
  <c r="D80" i="8"/>
  <c r="E80" i="8"/>
  <c r="A81" i="8"/>
  <c r="B81" i="8"/>
  <c r="C81" i="8"/>
  <c r="D81" i="8"/>
  <c r="E81" i="8"/>
  <c r="A82" i="8"/>
  <c r="B82" i="8"/>
  <c r="C82" i="8"/>
  <c r="D82" i="8"/>
  <c r="E82" i="8"/>
  <c r="A83" i="8"/>
  <c r="B83" i="8"/>
  <c r="C83" i="8"/>
  <c r="D83" i="8"/>
  <c r="E83" i="8"/>
  <c r="A84" i="8"/>
  <c r="B84" i="8"/>
  <c r="C84" i="8"/>
  <c r="D84" i="8"/>
  <c r="E84" i="8"/>
  <c r="A85" i="8"/>
  <c r="B85" i="8"/>
  <c r="C85" i="8"/>
  <c r="D85" i="8"/>
  <c r="E85" i="8"/>
  <c r="A86" i="8"/>
  <c r="B86" i="8"/>
  <c r="C86" i="8"/>
  <c r="D86" i="8"/>
  <c r="E86" i="8"/>
  <c r="A87" i="8"/>
  <c r="B87" i="8"/>
  <c r="C87" i="8"/>
  <c r="D87" i="8"/>
  <c r="E87" i="8"/>
  <c r="A88" i="8"/>
  <c r="B88" i="8"/>
  <c r="C88" i="8"/>
  <c r="D88" i="8"/>
  <c r="E88" i="8"/>
  <c r="A89" i="8"/>
  <c r="B89" i="8"/>
  <c r="C89" i="8"/>
  <c r="D89" i="8"/>
  <c r="E89" i="8"/>
  <c r="A90" i="8"/>
  <c r="B90" i="8"/>
  <c r="C90" i="8"/>
  <c r="D90" i="8"/>
  <c r="E90" i="8"/>
  <c r="A91" i="8"/>
  <c r="B91" i="8"/>
  <c r="C91" i="8"/>
  <c r="D91" i="8"/>
  <c r="E91" i="8"/>
  <c r="A92" i="8"/>
  <c r="B92" i="8"/>
  <c r="C92" i="8"/>
  <c r="D92" i="8"/>
  <c r="E92" i="8"/>
  <c r="A93" i="8"/>
  <c r="B93" i="8"/>
  <c r="C93" i="8"/>
  <c r="D93" i="8"/>
  <c r="E93" i="8"/>
  <c r="A94" i="8"/>
  <c r="B94" i="8"/>
  <c r="C94" i="8"/>
  <c r="D94" i="8"/>
  <c r="A95" i="8"/>
  <c r="B95" i="8"/>
  <c r="C95" i="8"/>
  <c r="D95" i="8"/>
  <c r="E95" i="8"/>
  <c r="A96" i="8"/>
  <c r="B96" i="8"/>
  <c r="C96" i="8"/>
  <c r="D96" i="8"/>
  <c r="E96" i="8"/>
  <c r="A97" i="8"/>
  <c r="B97" i="8"/>
  <c r="C97" i="8"/>
  <c r="D97" i="8"/>
  <c r="E97" i="8"/>
  <c r="A98" i="8"/>
  <c r="B98" i="8"/>
  <c r="C98" i="8"/>
  <c r="D98" i="8"/>
  <c r="E98" i="8"/>
  <c r="A99" i="8"/>
  <c r="B99" i="8"/>
  <c r="C99" i="8"/>
  <c r="D99" i="8"/>
  <c r="E99" i="8"/>
  <c r="A100" i="8"/>
  <c r="B100" i="8"/>
  <c r="C100" i="8"/>
  <c r="D100" i="8"/>
  <c r="E100" i="8"/>
  <c r="A101" i="8"/>
  <c r="B101" i="8"/>
  <c r="C101" i="8"/>
  <c r="D101" i="8"/>
  <c r="E101" i="8"/>
  <c r="A102" i="8"/>
  <c r="B102" i="8"/>
  <c r="C102" i="8"/>
  <c r="D102" i="8"/>
  <c r="E102" i="8"/>
  <c r="A103" i="8"/>
  <c r="B103" i="8"/>
  <c r="C103" i="8"/>
  <c r="D103" i="8"/>
  <c r="E103" i="8"/>
  <c r="A104" i="8"/>
  <c r="B104" i="8"/>
  <c r="C104" i="8"/>
  <c r="D104" i="8"/>
  <c r="E104" i="8"/>
  <c r="A105" i="8"/>
  <c r="B105" i="8"/>
  <c r="C105" i="8"/>
  <c r="D105" i="8"/>
  <c r="E105" i="8"/>
  <c r="A106" i="8"/>
  <c r="B106" i="8"/>
  <c r="C106" i="8"/>
  <c r="D106" i="8"/>
  <c r="E106" i="8"/>
  <c r="A107" i="8"/>
  <c r="B107" i="8"/>
  <c r="C107" i="8"/>
  <c r="D107" i="8"/>
  <c r="E107" i="8"/>
  <c r="A108" i="8"/>
  <c r="B108" i="8"/>
  <c r="C108" i="8"/>
  <c r="D108" i="8"/>
  <c r="E108" i="8"/>
  <c r="A109" i="8"/>
  <c r="B109" i="8"/>
  <c r="C109" i="8"/>
  <c r="D109" i="8"/>
  <c r="E109" i="8"/>
  <c r="A110" i="8"/>
  <c r="B110" i="8"/>
  <c r="C110" i="8"/>
  <c r="D110" i="8"/>
  <c r="E110" i="8"/>
  <c r="A111" i="8"/>
  <c r="B111" i="8"/>
  <c r="C111" i="8"/>
  <c r="D111" i="8"/>
  <c r="E111" i="8"/>
  <c r="A112" i="8"/>
  <c r="B112" i="8"/>
  <c r="C112" i="8"/>
  <c r="D112" i="8"/>
  <c r="E112" i="8"/>
  <c r="A113" i="8"/>
  <c r="B113" i="8"/>
  <c r="C113" i="8"/>
  <c r="D113" i="8"/>
  <c r="E113" i="8"/>
  <c r="A114" i="8"/>
  <c r="B114" i="8"/>
  <c r="C114" i="8"/>
  <c r="D114" i="8"/>
  <c r="E114" i="8"/>
  <c r="A115" i="8"/>
  <c r="B115" i="8"/>
  <c r="C115" i="8"/>
  <c r="D115" i="8"/>
  <c r="E115" i="8"/>
  <c r="A116" i="8"/>
  <c r="B116" i="8"/>
  <c r="C116" i="8"/>
  <c r="D116" i="8"/>
  <c r="E116" i="8"/>
  <c r="A117" i="8"/>
  <c r="B117" i="8"/>
  <c r="C117" i="8"/>
  <c r="D117" i="8"/>
  <c r="E117" i="8"/>
  <c r="A118" i="8"/>
  <c r="B118" i="8"/>
  <c r="C118" i="8"/>
  <c r="D118" i="8"/>
  <c r="E118" i="8"/>
  <c r="A119" i="8"/>
  <c r="B119" i="8"/>
  <c r="C119" i="8"/>
  <c r="D119" i="8"/>
  <c r="E119" i="8"/>
  <c r="A120" i="8"/>
  <c r="B120" i="8"/>
  <c r="C120" i="8"/>
  <c r="D120" i="8"/>
  <c r="E120" i="8"/>
  <c r="A121" i="8"/>
  <c r="B121" i="8"/>
  <c r="C121" i="8"/>
  <c r="D121" i="8"/>
  <c r="E121" i="8"/>
  <c r="A122" i="8"/>
  <c r="B122" i="8"/>
  <c r="C122" i="8"/>
  <c r="D122" i="8"/>
  <c r="E122" i="8"/>
  <c r="A123" i="8"/>
  <c r="B123" i="8"/>
  <c r="C123" i="8"/>
  <c r="D123" i="8"/>
  <c r="E123" i="8"/>
  <c r="A124" i="8"/>
  <c r="B124" i="8"/>
  <c r="C124" i="8"/>
  <c r="D124" i="8"/>
  <c r="E124" i="8"/>
  <c r="A125" i="8"/>
  <c r="B125" i="8"/>
  <c r="C125" i="8"/>
  <c r="D125" i="8"/>
  <c r="E125" i="8"/>
  <c r="A126" i="8"/>
  <c r="B126" i="8"/>
  <c r="C126" i="8"/>
  <c r="D126" i="8"/>
  <c r="E126" i="8"/>
  <c r="A127" i="8"/>
  <c r="B127" i="8"/>
  <c r="C127" i="8"/>
  <c r="D127" i="8"/>
  <c r="E127" i="8"/>
  <c r="A128" i="8"/>
  <c r="B128" i="8"/>
  <c r="C128" i="8"/>
  <c r="D128" i="8"/>
  <c r="E128" i="8"/>
  <c r="A129" i="8"/>
  <c r="B129" i="8"/>
  <c r="C129" i="8"/>
  <c r="D129" i="8"/>
  <c r="E129" i="8"/>
  <c r="A130" i="8"/>
  <c r="B130" i="8"/>
  <c r="C130" i="8"/>
  <c r="D130" i="8"/>
  <c r="E130" i="8"/>
  <c r="A131" i="8"/>
  <c r="B131" i="8"/>
  <c r="C131" i="8"/>
  <c r="D131" i="8"/>
  <c r="E131" i="8"/>
  <c r="A132" i="8"/>
  <c r="B132" i="8"/>
  <c r="C132" i="8"/>
  <c r="D132" i="8"/>
  <c r="E132" i="8"/>
  <c r="A133" i="8"/>
  <c r="B133" i="8"/>
  <c r="C133" i="8"/>
  <c r="D133" i="8"/>
  <c r="E133" i="8"/>
  <c r="A134" i="8"/>
  <c r="B134" i="8"/>
  <c r="C134" i="8"/>
  <c r="D134" i="8"/>
  <c r="E134" i="8"/>
  <c r="A135" i="8"/>
  <c r="B135" i="8"/>
  <c r="C135" i="8"/>
  <c r="D135" i="8"/>
  <c r="E135" i="8"/>
  <c r="A136" i="8"/>
  <c r="B136" i="8"/>
  <c r="C136" i="8"/>
  <c r="D136" i="8"/>
  <c r="E136" i="8"/>
  <c r="A137" i="8"/>
  <c r="B137" i="8"/>
  <c r="C137" i="8"/>
  <c r="D137" i="8"/>
  <c r="E137" i="8"/>
  <c r="A138" i="8"/>
  <c r="B138" i="8"/>
  <c r="C138" i="8"/>
  <c r="D138" i="8"/>
  <c r="E138" i="8"/>
  <c r="A139" i="8"/>
  <c r="B139" i="8"/>
  <c r="C139" i="8"/>
  <c r="D139" i="8"/>
  <c r="E139" i="8"/>
  <c r="A140" i="8"/>
  <c r="B140" i="8"/>
  <c r="C140" i="8"/>
  <c r="D140" i="8"/>
  <c r="E140" i="8"/>
  <c r="A141" i="8"/>
  <c r="B141" i="8"/>
  <c r="C141" i="8"/>
  <c r="D141" i="8"/>
  <c r="E141" i="8"/>
  <c r="A142" i="8"/>
  <c r="B142" i="8"/>
  <c r="C142" i="8"/>
  <c r="D142" i="8"/>
  <c r="E142" i="8"/>
  <c r="A143" i="8"/>
  <c r="B143" i="8"/>
  <c r="C143" i="8"/>
  <c r="D143" i="8"/>
  <c r="E143" i="8"/>
  <c r="A144" i="8"/>
  <c r="B144" i="8"/>
  <c r="C144" i="8"/>
  <c r="D144" i="8"/>
  <c r="E144" i="8"/>
  <c r="A145" i="8"/>
  <c r="B145" i="8"/>
  <c r="C145" i="8"/>
  <c r="D145" i="8"/>
  <c r="E145" i="8"/>
  <c r="A146" i="8"/>
  <c r="B146" i="8"/>
  <c r="C146" i="8"/>
  <c r="D146" i="8"/>
  <c r="E146" i="8"/>
  <c r="A147" i="8"/>
  <c r="B147" i="8"/>
  <c r="C147" i="8"/>
  <c r="D147" i="8"/>
  <c r="E147" i="8"/>
  <c r="A148" i="8"/>
  <c r="B148" i="8"/>
  <c r="C148" i="8"/>
  <c r="D148" i="8"/>
  <c r="E148" i="8"/>
  <c r="A149" i="8"/>
  <c r="B149" i="8"/>
  <c r="C149" i="8"/>
  <c r="D149" i="8"/>
  <c r="E149" i="8"/>
  <c r="A150" i="8"/>
  <c r="B150" i="8"/>
  <c r="C150" i="8"/>
  <c r="D150" i="8"/>
  <c r="E150" i="8"/>
  <c r="A151" i="8"/>
  <c r="B151" i="8"/>
  <c r="C151" i="8"/>
  <c r="D151" i="8"/>
  <c r="E151" i="8"/>
  <c r="A152" i="8"/>
  <c r="B152" i="8"/>
  <c r="C152" i="8"/>
  <c r="D152" i="8"/>
  <c r="E152" i="8"/>
  <c r="A153" i="8"/>
  <c r="B153" i="8"/>
  <c r="C153" i="8"/>
  <c r="D153" i="8"/>
  <c r="E153" i="8"/>
  <c r="A154" i="8"/>
  <c r="B154" i="8"/>
  <c r="C154" i="8"/>
  <c r="D154" i="8"/>
  <c r="E154" i="8"/>
  <c r="A155" i="8"/>
  <c r="B155" i="8"/>
  <c r="C155" i="8"/>
  <c r="D155" i="8"/>
  <c r="E155" i="8"/>
  <c r="A156" i="8"/>
  <c r="B156" i="8"/>
  <c r="C156" i="8"/>
  <c r="D156" i="8"/>
  <c r="E156" i="8"/>
  <c r="A157" i="8"/>
  <c r="B157" i="8"/>
  <c r="C157" i="8"/>
  <c r="D157" i="8"/>
  <c r="E157" i="8"/>
  <c r="A158" i="8"/>
  <c r="B158" i="8"/>
  <c r="C158" i="8"/>
  <c r="D158" i="8"/>
  <c r="A159" i="8"/>
  <c r="B159" i="8"/>
  <c r="C159" i="8"/>
  <c r="D159" i="8"/>
  <c r="A160" i="8"/>
  <c r="B160" i="8"/>
  <c r="C160" i="8"/>
  <c r="D160" i="8"/>
  <c r="A161" i="8"/>
  <c r="B161" i="8"/>
  <c r="C161" i="8"/>
  <c r="D161" i="8"/>
  <c r="A162" i="8"/>
  <c r="B162" i="8"/>
  <c r="C162" i="8"/>
  <c r="D162" i="8"/>
  <c r="E162" i="8"/>
  <c r="A163" i="8"/>
  <c r="B163" i="8"/>
  <c r="C163" i="8"/>
  <c r="D163" i="8"/>
  <c r="E163" i="8"/>
  <c r="A164" i="8"/>
  <c r="B164" i="8"/>
  <c r="C164" i="8"/>
  <c r="D164" i="8"/>
  <c r="E164" i="8"/>
  <c r="A165" i="8"/>
  <c r="B165" i="8"/>
  <c r="C165" i="8"/>
  <c r="D165" i="8"/>
  <c r="E165" i="8"/>
  <c r="A166" i="8"/>
  <c r="B166" i="8"/>
  <c r="C166" i="8"/>
  <c r="D166" i="8"/>
  <c r="E166" i="8"/>
  <c r="A167" i="8"/>
  <c r="B167" i="8"/>
  <c r="C167" i="8"/>
  <c r="D167" i="8"/>
  <c r="E167" i="8"/>
  <c r="A168" i="8"/>
  <c r="B168" i="8"/>
  <c r="C168" i="8"/>
  <c r="D168" i="8"/>
  <c r="E168" i="8"/>
  <c r="A169" i="8"/>
  <c r="B169" i="8"/>
  <c r="C169" i="8"/>
  <c r="D169" i="8"/>
  <c r="E169" i="8"/>
  <c r="A170" i="8"/>
  <c r="B170" i="8"/>
  <c r="C170" i="8"/>
  <c r="D170" i="8"/>
  <c r="E170" i="8"/>
  <c r="A171" i="8"/>
  <c r="B171" i="8"/>
  <c r="C171" i="8"/>
  <c r="D171" i="8"/>
  <c r="E171" i="8"/>
  <c r="A172" i="8"/>
  <c r="B172" i="8"/>
  <c r="C172" i="8"/>
  <c r="D172" i="8"/>
  <c r="A173" i="8"/>
  <c r="B173" i="8"/>
  <c r="C173" i="8"/>
  <c r="D173" i="8"/>
  <c r="A174" i="8"/>
  <c r="B174" i="8"/>
  <c r="C174" i="8"/>
  <c r="D174" i="8"/>
  <c r="E174" i="8"/>
  <c r="A175" i="8"/>
  <c r="B175" i="8"/>
  <c r="C175" i="8"/>
  <c r="D175" i="8"/>
  <c r="E175" i="8"/>
  <c r="A176" i="8"/>
  <c r="B176" i="8"/>
  <c r="C176" i="8"/>
  <c r="D176" i="8"/>
  <c r="A177" i="8"/>
  <c r="B177" i="8"/>
  <c r="C177" i="8"/>
  <c r="D177" i="8"/>
  <c r="A178" i="8"/>
  <c r="B178" i="8"/>
  <c r="C178" i="8"/>
  <c r="D178" i="8"/>
  <c r="A179" i="8"/>
  <c r="B179" i="8"/>
  <c r="C179" i="8"/>
  <c r="D179" i="8"/>
  <c r="A180" i="8"/>
  <c r="B180" i="8"/>
  <c r="C180" i="8"/>
  <c r="D180" i="8"/>
  <c r="A181" i="8"/>
  <c r="B181" i="8"/>
  <c r="C181" i="8"/>
  <c r="D181" i="8"/>
  <c r="A182" i="8"/>
  <c r="B182" i="8"/>
  <c r="C182" i="8"/>
  <c r="D182" i="8"/>
  <c r="A183" i="8"/>
  <c r="B183" i="8"/>
  <c r="C183" i="8"/>
  <c r="D183" i="8"/>
  <c r="A184" i="8"/>
  <c r="B184" i="8"/>
  <c r="C184" i="8"/>
  <c r="D184" i="8"/>
  <c r="A185" i="8"/>
  <c r="B185" i="8"/>
  <c r="C185" i="8"/>
  <c r="D185" i="8"/>
  <c r="A186" i="8"/>
  <c r="B186" i="8"/>
  <c r="C186" i="8"/>
  <c r="D186" i="8"/>
  <c r="A187" i="8"/>
  <c r="B187" i="8"/>
  <c r="C187" i="8"/>
  <c r="D187" i="8"/>
  <c r="A188" i="8"/>
  <c r="B188" i="8"/>
  <c r="C188" i="8"/>
  <c r="D188" i="8"/>
  <c r="A189" i="8"/>
  <c r="B189" i="8"/>
  <c r="C189" i="8"/>
  <c r="D189" i="8"/>
  <c r="A190" i="8"/>
  <c r="B190" i="8"/>
  <c r="C190" i="8"/>
  <c r="D190" i="8"/>
  <c r="A191" i="8"/>
  <c r="B191" i="8"/>
  <c r="C191" i="8"/>
  <c r="D191" i="8"/>
  <c r="A192" i="8"/>
  <c r="B192" i="8"/>
  <c r="C192" i="8"/>
  <c r="D192" i="8"/>
  <c r="A193" i="8"/>
  <c r="B193" i="8"/>
  <c r="C193" i="8"/>
  <c r="D193" i="8"/>
  <c r="A194" i="8"/>
  <c r="B194" i="8"/>
  <c r="C194" i="8"/>
  <c r="D194" i="8"/>
  <c r="A195" i="8"/>
  <c r="B195" i="8"/>
  <c r="C195" i="8"/>
  <c r="D195" i="8"/>
  <c r="A196" i="8"/>
  <c r="B196" i="8"/>
  <c r="C196" i="8"/>
  <c r="D196" i="8"/>
  <c r="A197" i="8"/>
  <c r="B197" i="8"/>
  <c r="C197" i="8"/>
  <c r="D197" i="8"/>
  <c r="A198" i="8"/>
  <c r="B198" i="8"/>
  <c r="C198" i="8"/>
  <c r="D198" i="8"/>
  <c r="E198" i="8"/>
  <c r="A199" i="8"/>
  <c r="B199" i="8"/>
  <c r="C199" i="8"/>
  <c r="D199" i="8"/>
  <c r="E199" i="8"/>
  <c r="A200" i="8"/>
  <c r="B200" i="8"/>
  <c r="C200" i="8"/>
  <c r="D200" i="8"/>
  <c r="E200" i="8"/>
  <c r="A201" i="8"/>
  <c r="B201" i="8"/>
  <c r="C201" i="8"/>
  <c r="D201" i="8"/>
  <c r="E201" i="8"/>
  <c r="A202" i="8"/>
  <c r="B202" i="8"/>
  <c r="C202" i="8"/>
  <c r="D202" i="8"/>
  <c r="E202" i="8"/>
  <c r="A203" i="8"/>
  <c r="B203" i="8"/>
  <c r="C203" i="8"/>
  <c r="D203" i="8"/>
  <c r="E203" i="8"/>
  <c r="A204" i="8"/>
  <c r="B204" i="8"/>
  <c r="C204" i="8"/>
  <c r="D204" i="8"/>
  <c r="E204" i="8"/>
  <c r="A205" i="8"/>
  <c r="B205" i="8"/>
  <c r="C205" i="8"/>
  <c r="D205" i="8"/>
  <c r="E205" i="8"/>
  <c r="A206" i="8"/>
  <c r="B206" i="8"/>
  <c r="C206" i="8"/>
  <c r="D206" i="8"/>
  <c r="E206" i="8"/>
  <c r="A207" i="8"/>
  <c r="B207" i="8"/>
  <c r="C207" i="8"/>
  <c r="D207" i="8"/>
  <c r="E207" i="8"/>
  <c r="A208" i="8"/>
  <c r="B208" i="8"/>
  <c r="C208" i="8"/>
  <c r="D208" i="8"/>
  <c r="E208" i="8"/>
  <c r="A209" i="8"/>
  <c r="B209" i="8"/>
  <c r="C209" i="8"/>
  <c r="D209" i="8"/>
  <c r="E209" i="8"/>
  <c r="A210" i="8"/>
  <c r="B210" i="8"/>
  <c r="C210" i="8"/>
  <c r="D210" i="8"/>
  <c r="A211" i="8"/>
  <c r="B211" i="8"/>
  <c r="C211" i="8"/>
  <c r="D211" i="8"/>
  <c r="A212" i="8"/>
  <c r="B212" i="8"/>
  <c r="C212" i="8"/>
  <c r="D212" i="8"/>
  <c r="A213" i="8"/>
  <c r="B213" i="8"/>
  <c r="C213" i="8"/>
  <c r="D213" i="8"/>
  <c r="A214" i="8"/>
  <c r="B214" i="8"/>
  <c r="C214" i="8"/>
  <c r="D214" i="8"/>
  <c r="A215" i="8"/>
  <c r="B215" i="8"/>
  <c r="C215" i="8"/>
  <c r="D215" i="8"/>
  <c r="A216" i="8"/>
  <c r="B216" i="8"/>
  <c r="C216" i="8"/>
  <c r="D216" i="8"/>
  <c r="E216" i="8"/>
  <c r="A217" i="8"/>
  <c r="B217" i="8"/>
  <c r="C217" i="8"/>
  <c r="D217" i="8"/>
  <c r="E217" i="8"/>
  <c r="A218" i="8"/>
  <c r="B218" i="8"/>
  <c r="C218" i="8"/>
  <c r="D218" i="8"/>
  <c r="E218" i="8"/>
  <c r="A219" i="8"/>
  <c r="B219" i="8"/>
  <c r="C219" i="8"/>
  <c r="D219" i="8"/>
  <c r="E219" i="8"/>
  <c r="A220" i="8"/>
  <c r="B220" i="8"/>
  <c r="C220" i="8"/>
  <c r="D220" i="8"/>
  <c r="E220" i="8"/>
  <c r="A221" i="8"/>
  <c r="B221" i="8"/>
  <c r="C221" i="8"/>
  <c r="D221" i="8"/>
  <c r="E221" i="8"/>
  <c r="A222" i="8"/>
  <c r="B222" i="8"/>
  <c r="C222" i="8"/>
  <c r="D222" i="8"/>
  <c r="E222" i="8"/>
  <c r="A223" i="8"/>
  <c r="B223" i="8"/>
  <c r="C223" i="8"/>
  <c r="D223" i="8"/>
  <c r="E223" i="8"/>
  <c r="A224" i="8"/>
  <c r="B224" i="8"/>
  <c r="C224" i="8"/>
  <c r="D224" i="8"/>
  <c r="E224" i="8"/>
  <c r="A225" i="8"/>
  <c r="B225" i="8"/>
  <c r="C225" i="8"/>
  <c r="D225" i="8"/>
  <c r="E225" i="8"/>
  <c r="A226" i="8"/>
  <c r="B226" i="8"/>
  <c r="C226" i="8"/>
  <c r="D226" i="8"/>
  <c r="E226" i="8"/>
  <c r="A227" i="8"/>
  <c r="B227" i="8"/>
  <c r="C227" i="8"/>
  <c r="D227" i="8"/>
  <c r="E227" i="8"/>
  <c r="A228" i="8"/>
  <c r="B228" i="8"/>
  <c r="C228" i="8"/>
  <c r="D228" i="8"/>
  <c r="E228" i="8"/>
  <c r="A229" i="8"/>
  <c r="B229" i="8"/>
  <c r="C229" i="8"/>
  <c r="D229" i="8"/>
  <c r="E229" i="8"/>
  <c r="A230" i="8"/>
  <c r="B230" i="8"/>
  <c r="C230" i="8"/>
  <c r="D230" i="8"/>
  <c r="E230" i="8"/>
  <c r="A231" i="8"/>
  <c r="B231" i="8"/>
  <c r="C231" i="8"/>
  <c r="D231" i="8"/>
  <c r="E231" i="8"/>
  <c r="A232" i="8"/>
  <c r="B232" i="8"/>
  <c r="C232" i="8"/>
  <c r="D232" i="8"/>
  <c r="E232" i="8"/>
  <c r="A233" i="8"/>
  <c r="B233" i="8"/>
  <c r="C233" i="8"/>
  <c r="D233" i="8"/>
  <c r="E233" i="8"/>
  <c r="A234" i="8"/>
  <c r="B234" i="8"/>
  <c r="C234" i="8"/>
  <c r="D234" i="8"/>
  <c r="E234" i="8"/>
  <c r="A235" i="8"/>
  <c r="B235" i="8"/>
  <c r="C235" i="8"/>
  <c r="D235" i="8"/>
  <c r="E235" i="8"/>
  <c r="A236" i="8"/>
  <c r="B236" i="8"/>
  <c r="C236" i="8"/>
  <c r="D236" i="8"/>
  <c r="E236" i="8"/>
  <c r="A237" i="8"/>
  <c r="B237" i="8"/>
  <c r="C237" i="8"/>
  <c r="D237" i="8"/>
  <c r="E237" i="8"/>
  <c r="A238" i="8"/>
  <c r="B238" i="8"/>
  <c r="C238" i="8"/>
  <c r="D238" i="8"/>
  <c r="E238" i="8"/>
  <c r="A239" i="8"/>
  <c r="B239" i="8"/>
  <c r="C239" i="8"/>
  <c r="D239" i="8"/>
  <c r="E239" i="8"/>
  <c r="A240" i="8"/>
  <c r="B240" i="8"/>
  <c r="C240" i="8"/>
  <c r="D240" i="8"/>
  <c r="E240" i="8"/>
  <c r="A241" i="8"/>
  <c r="B241" i="8"/>
  <c r="C241" i="8"/>
  <c r="D241" i="8"/>
  <c r="E241" i="8"/>
  <c r="A242" i="8"/>
  <c r="B242" i="8"/>
  <c r="C242" i="8"/>
  <c r="D242" i="8"/>
  <c r="E242" i="8"/>
  <c r="A243" i="8"/>
  <c r="B243" i="8"/>
  <c r="C243" i="8"/>
  <c r="D243" i="8"/>
  <c r="E243" i="8"/>
  <c r="A244" i="8"/>
  <c r="B244" i="8"/>
  <c r="C244" i="8"/>
  <c r="D244" i="8"/>
  <c r="E244" i="8"/>
  <c r="A245" i="8"/>
  <c r="B245" i="8"/>
  <c r="C245" i="8"/>
  <c r="D245" i="8"/>
  <c r="E245" i="8"/>
  <c r="A246" i="8"/>
  <c r="B246" i="8"/>
  <c r="C246" i="8"/>
  <c r="D246" i="8"/>
  <c r="E246" i="8"/>
  <c r="A247" i="8"/>
  <c r="B247" i="8"/>
  <c r="C247" i="8"/>
  <c r="D247" i="8"/>
  <c r="A248" i="8"/>
  <c r="B248" i="8"/>
  <c r="C248" i="8"/>
  <c r="D248" i="8"/>
  <c r="E248" i="8"/>
  <c r="A249" i="8"/>
  <c r="B249" i="8"/>
  <c r="C249" i="8"/>
  <c r="D249" i="8"/>
  <c r="E249" i="8"/>
  <c r="A250" i="8"/>
  <c r="B250" i="8"/>
  <c r="C250" i="8"/>
  <c r="D250" i="8"/>
  <c r="A251" i="8"/>
  <c r="B251" i="8"/>
  <c r="C251" i="8"/>
  <c r="D251" i="8"/>
  <c r="A252" i="8"/>
  <c r="B252" i="8"/>
  <c r="C252" i="8"/>
  <c r="D252" i="8"/>
  <c r="A253" i="8"/>
  <c r="B253" i="8"/>
  <c r="C253" i="8"/>
  <c r="D253" i="8"/>
  <c r="A254" i="8"/>
  <c r="B254" i="8"/>
  <c r="C254" i="8"/>
  <c r="D254" i="8"/>
  <c r="A255" i="8"/>
  <c r="B255" i="8"/>
  <c r="C255" i="8"/>
  <c r="D255" i="8"/>
  <c r="A256" i="8"/>
  <c r="B256" i="8"/>
  <c r="C256" i="8"/>
  <c r="D256" i="8"/>
  <c r="A257" i="8"/>
  <c r="B257" i="8"/>
  <c r="C257" i="8"/>
  <c r="D257" i="8"/>
  <c r="A258" i="8"/>
  <c r="B258" i="8"/>
  <c r="C258" i="8"/>
  <c r="D258" i="8"/>
  <c r="A259" i="8"/>
  <c r="B259" i="8"/>
  <c r="C259" i="8"/>
  <c r="D259" i="8"/>
  <c r="E259" i="8"/>
  <c r="A260" i="8"/>
  <c r="B260" i="8"/>
  <c r="C260" i="8"/>
  <c r="D260" i="8"/>
  <c r="A261" i="8"/>
  <c r="B261" i="8"/>
  <c r="C261" i="8"/>
  <c r="D261" i="8"/>
  <c r="A262" i="8"/>
  <c r="B262" i="8"/>
  <c r="C262" i="8"/>
  <c r="D262" i="8"/>
  <c r="A263" i="8"/>
  <c r="B263" i="8"/>
  <c r="C263" i="8"/>
  <c r="D263" i="8"/>
  <c r="A264" i="8"/>
  <c r="B264" i="8"/>
  <c r="C264" i="8"/>
  <c r="D264" i="8"/>
  <c r="A265" i="8"/>
  <c r="B265" i="8"/>
  <c r="C265" i="8"/>
  <c r="D265" i="8"/>
  <c r="A266" i="8"/>
  <c r="B266" i="8"/>
  <c r="C266" i="8"/>
  <c r="D266" i="8"/>
  <c r="A267" i="8"/>
  <c r="B267" i="8"/>
  <c r="C267" i="8"/>
  <c r="D267" i="8"/>
  <c r="A268" i="8"/>
  <c r="B268" i="8"/>
  <c r="C268" i="8"/>
  <c r="D268" i="8"/>
  <c r="A269" i="8"/>
  <c r="B269" i="8"/>
  <c r="C269" i="8"/>
  <c r="D269" i="8"/>
  <c r="A270" i="8"/>
  <c r="B270" i="8"/>
  <c r="C270" i="8"/>
  <c r="D270" i="8"/>
  <c r="A271" i="8"/>
  <c r="B271" i="8"/>
  <c r="C271" i="8"/>
  <c r="D271" i="8"/>
  <c r="A272" i="8"/>
  <c r="B272" i="8"/>
  <c r="C272" i="8"/>
  <c r="D272" i="8"/>
  <c r="E272" i="8"/>
  <c r="A273" i="8"/>
  <c r="B273" i="8"/>
  <c r="C273" i="8"/>
  <c r="D273" i="8"/>
  <c r="E273" i="8"/>
  <c r="A274" i="8"/>
  <c r="B274" i="8"/>
  <c r="C274" i="8"/>
  <c r="D274" i="8"/>
  <c r="A275" i="8"/>
  <c r="B275" i="8"/>
  <c r="C275" i="8"/>
  <c r="D275" i="8"/>
  <c r="A276" i="8"/>
  <c r="B276" i="8"/>
  <c r="C276" i="8"/>
  <c r="D276" i="8"/>
  <c r="A277" i="8"/>
  <c r="B277" i="8"/>
  <c r="C277" i="8"/>
  <c r="D277" i="8"/>
  <c r="A278" i="8"/>
  <c r="B278" i="8"/>
  <c r="C278" i="8"/>
  <c r="D278" i="8"/>
  <c r="A279" i="8"/>
  <c r="B279" i="8"/>
  <c r="C279" i="8"/>
  <c r="D279" i="8"/>
  <c r="A280" i="8"/>
  <c r="B280" i="8"/>
  <c r="C280" i="8"/>
  <c r="D280" i="8"/>
  <c r="A281" i="8"/>
  <c r="B281" i="8"/>
  <c r="C281" i="8"/>
  <c r="D281" i="8"/>
  <c r="A282" i="8"/>
  <c r="B282" i="8"/>
  <c r="C282" i="8"/>
  <c r="D282" i="8"/>
  <c r="A283" i="8"/>
  <c r="B283" i="8"/>
  <c r="C283" i="8"/>
  <c r="D283" i="8"/>
  <c r="A284" i="8"/>
  <c r="B284" i="8"/>
  <c r="C284" i="8"/>
  <c r="D284" i="8"/>
  <c r="A285" i="8"/>
  <c r="B285" i="8"/>
  <c r="C285" i="8"/>
  <c r="D285" i="8"/>
  <c r="A286" i="8"/>
  <c r="B286" i="8"/>
  <c r="C286" i="8"/>
  <c r="D286" i="8"/>
  <c r="A287" i="8"/>
  <c r="B287" i="8"/>
  <c r="C287" i="8"/>
  <c r="D287" i="8"/>
  <c r="A288" i="8"/>
  <c r="B288" i="8"/>
  <c r="C288" i="8"/>
  <c r="D288" i="8"/>
  <c r="A289" i="8"/>
  <c r="B289" i="8"/>
  <c r="C289" i="8"/>
  <c r="D289" i="8"/>
  <c r="E289" i="8"/>
  <c r="A290" i="8"/>
  <c r="B290" i="8"/>
  <c r="C290" i="8"/>
  <c r="D290" i="8"/>
  <c r="E290" i="8"/>
  <c r="A291" i="8"/>
  <c r="B291" i="8"/>
  <c r="C291" i="8"/>
  <c r="D291" i="8"/>
  <c r="A292" i="8"/>
  <c r="B292" i="8"/>
  <c r="C292" i="8"/>
  <c r="D292" i="8"/>
  <c r="A293" i="8"/>
  <c r="B293" i="8"/>
  <c r="C293" i="8"/>
  <c r="D293" i="8"/>
  <c r="A294" i="8"/>
  <c r="B294" i="8"/>
  <c r="C294" i="8"/>
  <c r="D294" i="8"/>
  <c r="A295" i="8"/>
  <c r="B295" i="8"/>
  <c r="C295" i="8"/>
  <c r="D295" i="8"/>
  <c r="A296" i="8"/>
  <c r="B296" i="8"/>
  <c r="C296" i="8"/>
  <c r="D296" i="8"/>
  <c r="A297" i="8"/>
  <c r="B297" i="8"/>
  <c r="C297" i="8"/>
  <c r="D297" i="8"/>
  <c r="A298" i="8"/>
  <c r="B298" i="8"/>
  <c r="C298" i="8"/>
  <c r="D298" i="8"/>
  <c r="A299" i="8"/>
  <c r="B299" i="8"/>
  <c r="C299" i="8"/>
  <c r="D299" i="8"/>
  <c r="A300" i="8"/>
  <c r="B300" i="8"/>
  <c r="C300" i="8"/>
  <c r="D300" i="8"/>
  <c r="A301" i="8"/>
  <c r="B301" i="8"/>
  <c r="C301" i="8"/>
  <c r="D301" i="8"/>
  <c r="A302" i="8"/>
  <c r="B302" i="8"/>
  <c r="C302" i="8"/>
  <c r="D302" i="8"/>
  <c r="E302" i="8"/>
  <c r="A303" i="8"/>
  <c r="B303" i="8"/>
  <c r="C303" i="8"/>
  <c r="D303" i="8"/>
  <c r="E303" i="8"/>
  <c r="A304" i="8"/>
  <c r="B304" i="8"/>
  <c r="C304" i="8"/>
  <c r="D304" i="8"/>
  <c r="E304" i="8"/>
  <c r="A305" i="8"/>
  <c r="B305" i="8"/>
  <c r="C305" i="8"/>
  <c r="D305" i="8"/>
  <c r="E305" i="8"/>
  <c r="A306" i="8"/>
  <c r="B306" i="8"/>
  <c r="C306" i="8"/>
  <c r="D306" i="8"/>
  <c r="E306" i="8"/>
  <c r="A307" i="8"/>
  <c r="B307" i="8"/>
  <c r="C307" i="8"/>
  <c r="D307" i="8"/>
  <c r="E307" i="8"/>
  <c r="A308" i="8"/>
  <c r="B308" i="8"/>
  <c r="C308" i="8"/>
  <c r="D308" i="8"/>
  <c r="E308" i="8"/>
  <c r="A309" i="8"/>
  <c r="B309" i="8"/>
  <c r="C309" i="8"/>
  <c r="D309" i="8"/>
  <c r="E309" i="8"/>
  <c r="A310" i="8"/>
  <c r="B310" i="8"/>
  <c r="C310" i="8"/>
  <c r="D310" i="8"/>
  <c r="E310" i="8"/>
  <c r="A311" i="8"/>
  <c r="B311" i="8"/>
  <c r="C311" i="8"/>
  <c r="D311" i="8"/>
  <c r="E311" i="8"/>
  <c r="A312" i="8"/>
  <c r="B312" i="8"/>
  <c r="C312" i="8"/>
  <c r="D312" i="8"/>
  <c r="E312" i="8"/>
  <c r="A313" i="8"/>
  <c r="B313" i="8"/>
  <c r="C313" i="8"/>
  <c r="D313" i="8"/>
  <c r="E313" i="8"/>
  <c r="A314" i="8"/>
  <c r="B314" i="8"/>
  <c r="C314" i="8"/>
  <c r="D314" i="8"/>
  <c r="E314" i="8"/>
  <c r="A315" i="8"/>
  <c r="B315" i="8"/>
  <c r="C315" i="8"/>
  <c r="D315" i="8"/>
  <c r="E315" i="8"/>
  <c r="A316" i="8"/>
  <c r="B316" i="8"/>
  <c r="C316" i="8"/>
  <c r="D316" i="8"/>
  <c r="A317" i="8"/>
  <c r="B317" i="8"/>
  <c r="C317" i="8"/>
  <c r="D317" i="8"/>
  <c r="A318" i="8"/>
  <c r="B318" i="8"/>
  <c r="C318" i="8"/>
  <c r="D318" i="8"/>
  <c r="A319" i="8"/>
  <c r="B319" i="8"/>
  <c r="C319" i="8"/>
  <c r="D319" i="8"/>
  <c r="A320" i="8"/>
  <c r="B320" i="8"/>
  <c r="C320" i="8"/>
  <c r="D320" i="8"/>
  <c r="A321" i="8"/>
  <c r="B321" i="8"/>
  <c r="C321" i="8"/>
  <c r="D321" i="8"/>
  <c r="E321" i="8"/>
  <c r="A322" i="8"/>
  <c r="B322" i="8"/>
  <c r="C322" i="8"/>
  <c r="D322" i="8"/>
  <c r="A323" i="8"/>
  <c r="B323" i="8"/>
  <c r="C323" i="8"/>
  <c r="D323" i="8"/>
  <c r="A324" i="8"/>
  <c r="B324" i="8"/>
  <c r="C324" i="8"/>
  <c r="D324" i="8"/>
  <c r="A325" i="8"/>
  <c r="B325" i="8"/>
  <c r="C325" i="8"/>
  <c r="D325" i="8"/>
  <c r="A326" i="8"/>
  <c r="B326" i="8"/>
  <c r="C326" i="8"/>
  <c r="D326" i="8"/>
  <c r="A327" i="8"/>
  <c r="B327" i="8"/>
  <c r="C327" i="8"/>
  <c r="D327" i="8"/>
  <c r="A328" i="8"/>
  <c r="B328" i="8"/>
  <c r="C328" i="8"/>
  <c r="D328" i="8"/>
  <c r="A329" i="8"/>
  <c r="B329" i="8"/>
  <c r="C329" i="8"/>
  <c r="D329" i="8"/>
  <c r="A330" i="8"/>
  <c r="B330" i="8"/>
  <c r="C330" i="8"/>
  <c r="D330" i="8"/>
  <c r="A331" i="8"/>
  <c r="B331" i="8"/>
  <c r="C331" i="8"/>
  <c r="D331" i="8"/>
  <c r="A332" i="8"/>
  <c r="B332" i="8"/>
  <c r="C332" i="8"/>
  <c r="D332" i="8"/>
  <c r="A333" i="8"/>
  <c r="B333" i="8"/>
  <c r="C333" i="8"/>
  <c r="D333" i="8"/>
  <c r="A334" i="8"/>
  <c r="B334" i="8"/>
  <c r="C334" i="8"/>
  <c r="D334" i="8"/>
  <c r="A335" i="8"/>
  <c r="B335" i="8"/>
  <c r="C335" i="8"/>
  <c r="D335" i="8"/>
  <c r="A336" i="8"/>
  <c r="B336" i="8"/>
  <c r="C336" i="8"/>
  <c r="D336" i="8"/>
  <c r="E336" i="8"/>
  <c r="A337" i="8"/>
  <c r="B337" i="8"/>
  <c r="C337" i="8"/>
  <c r="D337" i="8"/>
  <c r="E337" i="8"/>
  <c r="A338" i="8"/>
  <c r="B338" i="8"/>
  <c r="C338" i="8"/>
  <c r="D338" i="8"/>
  <c r="E338" i="8"/>
  <c r="A339" i="8"/>
  <c r="B339" i="8"/>
  <c r="C339" i="8"/>
  <c r="D339" i="8"/>
  <c r="E339" i="8"/>
  <c r="A340" i="8"/>
  <c r="B340" i="8"/>
  <c r="C340" i="8"/>
  <c r="D340" i="8"/>
  <c r="E340" i="8"/>
  <c r="A341" i="8"/>
  <c r="B341" i="8"/>
  <c r="C341" i="8"/>
  <c r="D341" i="8"/>
  <c r="E341" i="8"/>
  <c r="A342" i="8"/>
  <c r="B342" i="8"/>
  <c r="C342" i="8"/>
  <c r="D342" i="8"/>
  <c r="E342" i="8"/>
  <c r="A343" i="8"/>
  <c r="B343" i="8"/>
  <c r="C343" i="8"/>
  <c r="D343" i="8"/>
  <c r="E343" i="8"/>
  <c r="A344" i="8"/>
  <c r="B344" i="8"/>
  <c r="C344" i="8"/>
  <c r="D344" i="8"/>
  <c r="E344" i="8"/>
  <c r="A345" i="8"/>
  <c r="B345" i="8"/>
  <c r="C345" i="8"/>
  <c r="D345" i="8"/>
  <c r="E345" i="8"/>
  <c r="A346" i="8"/>
  <c r="B346" i="8"/>
  <c r="C346" i="8"/>
  <c r="D346" i="8"/>
  <c r="E346" i="8"/>
  <c r="A347" i="8"/>
  <c r="B347" i="8"/>
  <c r="C347" i="8"/>
  <c r="D347" i="8"/>
  <c r="E347" i="8"/>
  <c r="A348" i="8"/>
  <c r="B348" i="8"/>
  <c r="C348" i="8"/>
  <c r="D348" i="8"/>
  <c r="E348" i="8"/>
  <c r="A349" i="8"/>
  <c r="B349" i="8"/>
  <c r="C349" i="8"/>
  <c r="D349" i="8"/>
  <c r="E349" i="8"/>
  <c r="A350" i="8"/>
  <c r="B350" i="8"/>
  <c r="C350" i="8"/>
  <c r="D350" i="8"/>
  <c r="E350" i="8"/>
  <c r="A351" i="8"/>
  <c r="B351" i="8"/>
  <c r="C351" i="8"/>
  <c r="D351" i="8"/>
  <c r="E351" i="8"/>
  <c r="A352" i="8"/>
  <c r="B352" i="8"/>
  <c r="C352" i="8"/>
  <c r="D352" i="8"/>
  <c r="E352" i="8"/>
  <c r="A353" i="8"/>
  <c r="B353" i="8"/>
  <c r="C353" i="8"/>
  <c r="D353" i="8"/>
  <c r="E353" i="8"/>
  <c r="A354" i="8"/>
  <c r="B354" i="8"/>
  <c r="C354" i="8"/>
  <c r="D354" i="8"/>
  <c r="E354" i="8"/>
  <c r="A355" i="8"/>
  <c r="B355" i="8"/>
  <c r="C355" i="8"/>
  <c r="D355" i="8"/>
  <c r="E355" i="8"/>
  <c r="A356" i="8"/>
  <c r="B356" i="8"/>
  <c r="C356" i="8"/>
  <c r="D356" i="8"/>
  <c r="E356" i="8"/>
  <c r="A357" i="8"/>
  <c r="B357" i="8"/>
  <c r="C357" i="8"/>
  <c r="D357" i="8"/>
  <c r="E357" i="8"/>
  <c r="A358" i="8"/>
  <c r="B358" i="8"/>
  <c r="C358" i="8"/>
  <c r="D358" i="8"/>
  <c r="E358" i="8"/>
  <c r="A359" i="8"/>
  <c r="B359" i="8"/>
  <c r="C359" i="8"/>
  <c r="D359" i="8"/>
  <c r="E359" i="8"/>
  <c r="A360" i="8"/>
  <c r="B360" i="8"/>
  <c r="C360" i="8"/>
  <c r="D360" i="8"/>
  <c r="E360" i="8"/>
  <c r="A361" i="8"/>
  <c r="B361" i="8"/>
  <c r="C361" i="8"/>
  <c r="D361" i="8"/>
  <c r="E361" i="8"/>
  <c r="A362" i="8"/>
  <c r="B362" i="8"/>
  <c r="C362" i="8"/>
  <c r="D362" i="8"/>
  <c r="E362" i="8"/>
  <c r="A363" i="8"/>
  <c r="B363" i="8"/>
  <c r="C363" i="8"/>
  <c r="D363" i="8"/>
  <c r="E363" i="8"/>
  <c r="A364" i="8"/>
  <c r="B364" i="8"/>
  <c r="C364" i="8"/>
  <c r="D364" i="8"/>
  <c r="E364" i="8"/>
  <c r="A365" i="8"/>
  <c r="B365" i="8"/>
  <c r="C365" i="8"/>
  <c r="D365" i="8"/>
  <c r="E365" i="8"/>
  <c r="A366" i="8"/>
  <c r="B366" i="8"/>
  <c r="C366" i="8"/>
  <c r="D366" i="8"/>
  <c r="E366" i="8"/>
  <c r="A367" i="8"/>
  <c r="B367" i="8"/>
  <c r="C367" i="8"/>
  <c r="D367" i="8"/>
  <c r="E367" i="8"/>
  <c r="A368" i="8"/>
  <c r="B368" i="8"/>
  <c r="C368" i="8"/>
  <c r="D368" i="8"/>
  <c r="E368" i="8"/>
  <c r="A369" i="8"/>
  <c r="B369" i="8"/>
  <c r="C369" i="8"/>
  <c r="D369" i="8"/>
  <c r="E369" i="8"/>
  <c r="A370" i="8"/>
  <c r="B370" i="8"/>
  <c r="C370" i="8"/>
  <c r="D370" i="8"/>
  <c r="E370" i="8"/>
  <c r="A371" i="8"/>
  <c r="B371" i="8"/>
  <c r="C371" i="8"/>
  <c r="D371" i="8"/>
  <c r="E371" i="8"/>
  <c r="A372" i="8"/>
  <c r="B372" i="8"/>
  <c r="C372" i="8"/>
  <c r="D372" i="8"/>
  <c r="E372" i="8"/>
  <c r="A373" i="8"/>
  <c r="B373" i="8"/>
  <c r="C373" i="8"/>
  <c r="D373" i="8"/>
  <c r="E373" i="8"/>
  <c r="A374" i="8"/>
  <c r="B374" i="8"/>
  <c r="C374" i="8"/>
  <c r="D374" i="8"/>
  <c r="E374" i="8"/>
  <c r="A375" i="8"/>
  <c r="B375" i="8"/>
  <c r="C375" i="8"/>
  <c r="D375" i="8"/>
  <c r="E375" i="8"/>
  <c r="A376" i="8"/>
  <c r="B376" i="8"/>
  <c r="C376" i="8"/>
  <c r="D376" i="8"/>
  <c r="A377" i="8"/>
  <c r="B377" i="8"/>
  <c r="C377" i="8"/>
  <c r="D377" i="8"/>
  <c r="E377" i="8"/>
  <c r="A378" i="8"/>
  <c r="B378" i="8"/>
  <c r="C378" i="8"/>
  <c r="D378" i="8"/>
  <c r="E378" i="8"/>
  <c r="A379" i="8"/>
  <c r="B379" i="8"/>
  <c r="C379" i="8"/>
  <c r="D379" i="8"/>
  <c r="E379" i="8"/>
  <c r="A380" i="8"/>
  <c r="B380" i="8"/>
  <c r="C380" i="8"/>
  <c r="D380" i="8"/>
  <c r="E380" i="8"/>
  <c r="A381" i="8"/>
  <c r="B381" i="8"/>
  <c r="C381" i="8"/>
  <c r="D381" i="8"/>
  <c r="E381" i="8"/>
  <c r="A382" i="8"/>
  <c r="B382" i="8"/>
  <c r="C382" i="8"/>
  <c r="D382" i="8"/>
  <c r="E382" i="8"/>
  <c r="A383" i="8"/>
  <c r="B383" i="8"/>
  <c r="C383" i="8"/>
  <c r="D383" i="8"/>
  <c r="E383" i="8"/>
  <c r="A384" i="8"/>
  <c r="B384" i="8"/>
  <c r="C384" i="8"/>
  <c r="D384" i="8"/>
  <c r="A385" i="8"/>
  <c r="B385" i="8"/>
  <c r="C385" i="8"/>
  <c r="D385" i="8"/>
  <c r="A386" i="8"/>
  <c r="B386" i="8"/>
  <c r="C386" i="8"/>
  <c r="D386" i="8"/>
  <c r="E386" i="8"/>
  <c r="A387" i="8"/>
  <c r="B387" i="8"/>
  <c r="C387" i="8"/>
  <c r="D387" i="8"/>
  <c r="E387" i="8"/>
  <c r="A388" i="8"/>
  <c r="B388" i="8"/>
  <c r="C388" i="8"/>
  <c r="D388" i="8"/>
  <c r="E388" i="8"/>
  <c r="A389" i="8"/>
  <c r="B389" i="8"/>
  <c r="C389" i="8"/>
  <c r="D389" i="8"/>
  <c r="E389" i="8"/>
  <c r="A390" i="8"/>
  <c r="B390" i="8"/>
  <c r="C390" i="8"/>
  <c r="D390" i="8"/>
  <c r="E390" i="8"/>
  <c r="A391" i="8"/>
  <c r="B391" i="8"/>
  <c r="C391" i="8"/>
  <c r="D391" i="8"/>
  <c r="E391" i="8"/>
  <c r="A392" i="8"/>
  <c r="B392" i="8"/>
  <c r="C392" i="8"/>
  <c r="D392" i="8"/>
  <c r="E392" i="8"/>
  <c r="A393" i="8"/>
  <c r="B393" i="8"/>
  <c r="C393" i="8"/>
  <c r="D393" i="8"/>
  <c r="E393" i="8"/>
  <c r="A394" i="8"/>
  <c r="B394" i="8"/>
  <c r="C394" i="8"/>
  <c r="D394" i="8"/>
  <c r="E394" i="8"/>
  <c r="A395" i="8"/>
  <c r="B395" i="8"/>
  <c r="C395" i="8"/>
  <c r="D395" i="8"/>
  <c r="E395" i="8"/>
  <c r="A396" i="8"/>
  <c r="B396" i="8"/>
  <c r="C396" i="8"/>
  <c r="D396" i="8"/>
  <c r="E396" i="8"/>
  <c r="A397" i="8"/>
  <c r="B397" i="8"/>
  <c r="C397" i="8"/>
  <c r="D397" i="8"/>
  <c r="E397" i="8"/>
  <c r="A398" i="8"/>
  <c r="B398" i="8"/>
  <c r="C398" i="8"/>
  <c r="D398" i="8"/>
  <c r="E398" i="8"/>
  <c r="A399" i="8"/>
  <c r="B399" i="8"/>
  <c r="C399" i="8"/>
  <c r="D399" i="8"/>
  <c r="E399" i="8"/>
  <c r="A400" i="8"/>
  <c r="B400" i="8"/>
  <c r="C400" i="8"/>
  <c r="D400" i="8"/>
  <c r="A401" i="8"/>
  <c r="B401" i="8"/>
  <c r="C401" i="8"/>
  <c r="D401" i="8"/>
  <c r="E401" i="8"/>
  <c r="A402" i="8"/>
  <c r="B402" i="8"/>
  <c r="C402" i="8"/>
  <c r="D402" i="8"/>
  <c r="A403" i="8"/>
  <c r="B403" i="8"/>
  <c r="C403" i="8"/>
  <c r="D403" i="8"/>
  <c r="E403" i="8"/>
  <c r="A404" i="8"/>
  <c r="B404" i="8"/>
  <c r="C404" i="8"/>
  <c r="D404" i="8"/>
  <c r="E404" i="8"/>
  <c r="A405" i="8"/>
  <c r="B405" i="8"/>
  <c r="C405" i="8"/>
  <c r="D405" i="8"/>
  <c r="E405" i="8"/>
  <c r="A406" i="8"/>
  <c r="B406" i="8"/>
  <c r="C406" i="8"/>
  <c r="D406" i="8"/>
  <c r="E406" i="8"/>
  <c r="A407" i="8"/>
  <c r="B407" i="8"/>
  <c r="C407" i="8"/>
  <c r="D407" i="8"/>
  <c r="E407" i="8"/>
  <c r="A408" i="8"/>
  <c r="B408" i="8"/>
  <c r="C408" i="8"/>
  <c r="D408" i="8"/>
  <c r="E408" i="8"/>
  <c r="A409" i="8"/>
  <c r="B409" i="8"/>
  <c r="C409" i="8"/>
  <c r="D409" i="8"/>
  <c r="E409" i="8"/>
  <c r="A410" i="8"/>
  <c r="B410" i="8"/>
  <c r="C410" i="8"/>
  <c r="D410" i="8"/>
  <c r="E410" i="8"/>
  <c r="A411" i="8"/>
  <c r="B411" i="8"/>
  <c r="C411" i="8"/>
  <c r="D411" i="8"/>
  <c r="E411" i="8"/>
  <c r="F4" i="8"/>
  <c r="G4" i="8"/>
  <c r="F5" i="8"/>
  <c r="G5" i="8"/>
  <c r="F6" i="8"/>
  <c r="G6" i="8"/>
  <c r="F8" i="8"/>
  <c r="G8" i="8"/>
  <c r="F9" i="8"/>
  <c r="F10" i="8"/>
  <c r="F11" i="8"/>
  <c r="F12" i="8"/>
  <c r="F13" i="8"/>
  <c r="F14" i="8"/>
  <c r="F15" i="8"/>
  <c r="F16" i="8"/>
  <c r="F17" i="8"/>
  <c r="F18" i="8"/>
  <c r="F19" i="8"/>
  <c r="F20" i="8"/>
  <c r="F23" i="8"/>
  <c r="F24" i="8"/>
  <c r="F25" i="8"/>
  <c r="F26" i="8"/>
  <c r="F27" i="8"/>
  <c r="F28" i="8"/>
  <c r="F29" i="8"/>
  <c r="F30" i="8"/>
  <c r="F31" i="8"/>
  <c r="F32" i="8"/>
  <c r="F33" i="8"/>
  <c r="F34" i="8"/>
  <c r="F35" i="8"/>
  <c r="F36" i="8"/>
  <c r="F37" i="8"/>
  <c r="F38" i="8"/>
  <c r="F39" i="8"/>
  <c r="F40" i="8"/>
  <c r="F41" i="8"/>
  <c r="F42" i="8"/>
  <c r="F43" i="8"/>
  <c r="F44" i="8"/>
  <c r="F47" i="8"/>
  <c r="G47" i="8"/>
  <c r="F48" i="8"/>
  <c r="G48" i="8"/>
  <c r="F49" i="8"/>
  <c r="G49" i="8"/>
  <c r="F51" i="8"/>
  <c r="G51" i="8"/>
  <c r="F52" i="8"/>
  <c r="G52" i="8"/>
  <c r="F53" i="8"/>
  <c r="G53" i="8"/>
  <c r="F54" i="8"/>
  <c r="G54" i="8"/>
  <c r="F55" i="8"/>
  <c r="G55" i="8"/>
  <c r="F56" i="8"/>
  <c r="G56" i="8"/>
  <c r="F57" i="8"/>
  <c r="G57" i="8"/>
  <c r="F58" i="8"/>
  <c r="G58" i="8"/>
  <c r="F59" i="8"/>
  <c r="G59" i="8"/>
  <c r="F60" i="8"/>
  <c r="G60" i="8"/>
  <c r="F62" i="8"/>
  <c r="G62" i="8"/>
  <c r="F63" i="8"/>
  <c r="G63" i="8"/>
  <c r="F64" i="8"/>
  <c r="G64" i="8"/>
  <c r="F65" i="8"/>
  <c r="G65" i="8"/>
  <c r="F66" i="8"/>
  <c r="G66" i="8"/>
  <c r="F68" i="8"/>
  <c r="G68" i="8"/>
  <c r="F69" i="8"/>
  <c r="G69" i="8"/>
  <c r="F70" i="8"/>
  <c r="G70" i="8"/>
  <c r="F71" i="8"/>
  <c r="F72" i="8"/>
  <c r="G72" i="8"/>
  <c r="F73" i="8"/>
  <c r="G73" i="8"/>
  <c r="F76" i="8"/>
  <c r="G76" i="8"/>
  <c r="F77" i="8"/>
  <c r="G77" i="8"/>
  <c r="F79" i="8"/>
  <c r="G79" i="8"/>
  <c r="F80" i="8"/>
  <c r="G80" i="8"/>
  <c r="F81" i="8"/>
  <c r="G81" i="8"/>
  <c r="F82" i="8"/>
  <c r="G82" i="8"/>
  <c r="F83" i="8"/>
  <c r="G83" i="8"/>
  <c r="F84" i="8"/>
  <c r="G84" i="8"/>
  <c r="F85" i="8"/>
  <c r="G85" i="8"/>
  <c r="F86" i="8"/>
  <c r="G86" i="8"/>
  <c r="F88" i="8"/>
  <c r="G88" i="8"/>
  <c r="F89" i="8"/>
  <c r="G89" i="8"/>
  <c r="F90" i="8"/>
  <c r="G90" i="8"/>
  <c r="F91" i="8"/>
  <c r="G91" i="8"/>
  <c r="F92" i="8"/>
  <c r="G92" i="8"/>
  <c r="F94" i="8"/>
  <c r="F95" i="8"/>
  <c r="G95" i="8"/>
  <c r="F96" i="8"/>
  <c r="G96" i="8"/>
  <c r="F97" i="8"/>
  <c r="G97" i="8"/>
  <c r="F98" i="8"/>
  <c r="G98" i="8"/>
  <c r="F99" i="8"/>
  <c r="G99" i="8"/>
  <c r="F100" i="8"/>
  <c r="G100" i="8"/>
  <c r="F101" i="8"/>
  <c r="G101" i="8"/>
  <c r="F104" i="8"/>
  <c r="G104" i="8"/>
  <c r="F105" i="8"/>
  <c r="G105" i="8"/>
  <c r="F106" i="8"/>
  <c r="G106" i="8"/>
  <c r="F107" i="8"/>
  <c r="G107" i="8"/>
  <c r="F108" i="8"/>
  <c r="G108" i="8"/>
  <c r="F109" i="8"/>
  <c r="G109" i="8"/>
  <c r="F110" i="8"/>
  <c r="G110" i="8"/>
  <c r="F111" i="8"/>
  <c r="G111" i="8"/>
  <c r="F112" i="8"/>
  <c r="G112" i="8"/>
  <c r="F113" i="8"/>
  <c r="G113" i="8"/>
  <c r="F115" i="8"/>
  <c r="G115" i="8"/>
  <c r="F116" i="8"/>
  <c r="G116" i="8"/>
  <c r="F117" i="8"/>
  <c r="G117" i="8"/>
  <c r="F118" i="8"/>
  <c r="G118" i="8"/>
  <c r="F119" i="8"/>
  <c r="G119" i="8"/>
  <c r="F120" i="8"/>
  <c r="G120" i="8"/>
  <c r="F123" i="8"/>
  <c r="G123" i="8"/>
  <c r="F124" i="8"/>
  <c r="G124" i="8"/>
  <c r="F125" i="8"/>
  <c r="G125" i="8"/>
  <c r="F126" i="8"/>
  <c r="G126" i="8"/>
  <c r="F127" i="8"/>
  <c r="G127" i="8"/>
  <c r="F128" i="8"/>
  <c r="G128" i="8"/>
  <c r="F129" i="8"/>
  <c r="G129" i="8"/>
  <c r="F130" i="8"/>
  <c r="G130" i="8"/>
  <c r="F131" i="8"/>
  <c r="G131" i="8"/>
  <c r="F132" i="8"/>
  <c r="G132" i="8"/>
  <c r="F133" i="8"/>
  <c r="G133" i="8"/>
  <c r="F135" i="8"/>
  <c r="G135" i="8"/>
  <c r="F136" i="8"/>
  <c r="G136" i="8"/>
  <c r="F137" i="8"/>
  <c r="G137" i="8"/>
  <c r="F138" i="8"/>
  <c r="G138" i="8"/>
  <c r="F139" i="8"/>
  <c r="G139" i="8"/>
  <c r="F141" i="8"/>
  <c r="G141" i="8"/>
  <c r="F142" i="8"/>
  <c r="G142" i="8"/>
  <c r="F143" i="8"/>
  <c r="G143" i="8"/>
  <c r="F144" i="8"/>
  <c r="G144" i="8"/>
  <c r="F147" i="8"/>
  <c r="G147" i="8"/>
  <c r="F148" i="8"/>
  <c r="G148" i="8"/>
  <c r="F149" i="8"/>
  <c r="G149" i="8"/>
  <c r="F150" i="8"/>
  <c r="G150" i="8"/>
  <c r="F151" i="8"/>
  <c r="G151" i="8"/>
  <c r="F152" i="8"/>
  <c r="G152" i="8"/>
  <c r="F153" i="8"/>
  <c r="G153" i="8"/>
  <c r="F154" i="8"/>
  <c r="G154" i="8"/>
  <c r="F155" i="8"/>
  <c r="G155" i="8"/>
  <c r="F156" i="8"/>
  <c r="G156" i="8"/>
  <c r="F157" i="8"/>
  <c r="G157" i="8"/>
  <c r="F158" i="8"/>
  <c r="F159" i="8"/>
  <c r="F160" i="8"/>
  <c r="F161" i="8"/>
  <c r="F163" i="8"/>
  <c r="G163" i="8"/>
  <c r="F164" i="8"/>
  <c r="G164" i="8"/>
  <c r="F165" i="8"/>
  <c r="G165" i="8"/>
  <c r="F166" i="8"/>
  <c r="G166" i="8"/>
  <c r="F167" i="8"/>
  <c r="G167" i="8"/>
  <c r="F168" i="8"/>
  <c r="G168" i="8"/>
  <c r="F169" i="8"/>
  <c r="G169" i="8"/>
  <c r="F170" i="8"/>
  <c r="G170" i="8"/>
  <c r="F171" i="8"/>
  <c r="G171" i="8"/>
  <c r="F172" i="8"/>
  <c r="F173" i="8"/>
  <c r="F176" i="8"/>
  <c r="F177" i="8"/>
  <c r="F178" i="8"/>
  <c r="F179" i="8"/>
  <c r="F180" i="8"/>
  <c r="F181" i="8"/>
  <c r="F182" i="8"/>
  <c r="F183" i="8"/>
  <c r="F184" i="8"/>
  <c r="F185" i="8"/>
  <c r="F186" i="8"/>
  <c r="F187" i="8"/>
  <c r="F188" i="8"/>
  <c r="F189" i="8"/>
  <c r="F190" i="8"/>
  <c r="F191" i="8"/>
  <c r="F192" i="8"/>
  <c r="F193" i="8"/>
  <c r="F194" i="8"/>
  <c r="F195" i="8"/>
  <c r="F196" i="8"/>
  <c r="F197" i="8"/>
  <c r="F200" i="8"/>
  <c r="G200" i="8"/>
  <c r="F201" i="8"/>
  <c r="G201" i="8"/>
  <c r="F202" i="8"/>
  <c r="G202" i="8"/>
  <c r="F203" i="8"/>
  <c r="G203" i="8"/>
  <c r="F204" i="8"/>
  <c r="G204" i="8"/>
  <c r="F205" i="8"/>
  <c r="G205" i="8"/>
  <c r="F206" i="8"/>
  <c r="G206" i="8"/>
  <c r="F207" i="8"/>
  <c r="G207" i="8"/>
  <c r="F208" i="8"/>
  <c r="G208" i="8"/>
  <c r="F209" i="8"/>
  <c r="G209" i="8"/>
  <c r="F210" i="8"/>
  <c r="F211" i="8"/>
  <c r="F212" i="8"/>
  <c r="F213" i="8"/>
  <c r="F214" i="8"/>
  <c r="F215" i="8"/>
  <c r="F217" i="8"/>
  <c r="G217" i="8"/>
  <c r="F218" i="8"/>
  <c r="G218" i="8"/>
  <c r="F219" i="8"/>
  <c r="G219" i="8"/>
  <c r="F220" i="8"/>
  <c r="G220" i="8"/>
  <c r="F221" i="8"/>
  <c r="G221" i="8"/>
  <c r="F222" i="8"/>
  <c r="G222" i="8"/>
  <c r="F223" i="8"/>
  <c r="G223" i="8"/>
  <c r="F226" i="8"/>
  <c r="G226" i="8"/>
  <c r="F227" i="8"/>
  <c r="G227" i="8"/>
  <c r="F228" i="8"/>
  <c r="G228" i="8"/>
  <c r="F229" i="8"/>
  <c r="G229" i="8"/>
  <c r="F230" i="8"/>
  <c r="G230" i="8"/>
  <c r="F231" i="8"/>
  <c r="G231" i="8"/>
  <c r="F233" i="8"/>
  <c r="G233" i="8"/>
  <c r="F234" i="8"/>
  <c r="G234" i="8"/>
  <c r="F235" i="8"/>
  <c r="G235" i="8"/>
  <c r="F236" i="8"/>
  <c r="G236" i="8"/>
  <c r="F237" i="8"/>
  <c r="G237" i="8"/>
  <c r="F238" i="8"/>
  <c r="G238" i="8"/>
  <c r="F239" i="8"/>
  <c r="G239" i="8"/>
  <c r="F241" i="8"/>
  <c r="G241" i="8"/>
  <c r="F242" i="8"/>
  <c r="G242" i="8"/>
  <c r="F243" i="8"/>
  <c r="G243" i="8"/>
  <c r="F244" i="8"/>
  <c r="G244" i="8"/>
  <c r="F245" i="8"/>
  <c r="G245" i="8"/>
  <c r="F246" i="8"/>
  <c r="G246" i="8"/>
  <c r="F247" i="8"/>
  <c r="F250" i="8"/>
  <c r="F251" i="8"/>
  <c r="F252" i="8"/>
  <c r="F253" i="8"/>
  <c r="F254" i="8"/>
  <c r="F255" i="8"/>
  <c r="F256" i="8"/>
  <c r="F257" i="8"/>
  <c r="F258" i="8"/>
  <c r="F260" i="8"/>
  <c r="F261" i="8"/>
  <c r="F262" i="8"/>
  <c r="F263" i="8"/>
  <c r="F264" i="8"/>
  <c r="F265" i="8"/>
  <c r="F266" i="8"/>
  <c r="F267" i="8"/>
  <c r="F268" i="8"/>
  <c r="F269" i="8"/>
  <c r="F270" i="8"/>
  <c r="F271" i="8"/>
  <c r="F274" i="8"/>
  <c r="F275" i="8"/>
  <c r="F276" i="8"/>
  <c r="F277" i="8"/>
  <c r="F278" i="8"/>
  <c r="F279" i="8"/>
  <c r="F280" i="8"/>
  <c r="F281" i="8"/>
  <c r="F282" i="8"/>
  <c r="F283" i="8"/>
  <c r="F284" i="8"/>
  <c r="F285" i="8"/>
  <c r="F286" i="8"/>
  <c r="F287" i="8"/>
  <c r="F288" i="8"/>
  <c r="F291" i="8"/>
  <c r="F292" i="8"/>
  <c r="F293" i="8"/>
  <c r="F294" i="8"/>
  <c r="F295" i="8"/>
  <c r="F296" i="8"/>
  <c r="F297" i="8"/>
  <c r="F298" i="8"/>
  <c r="F299" i="8"/>
  <c r="F300" i="8"/>
  <c r="F301" i="8"/>
  <c r="F303" i="8"/>
  <c r="G303" i="8"/>
  <c r="F304" i="8"/>
  <c r="G304" i="8"/>
  <c r="F305" i="8"/>
  <c r="G305" i="8"/>
  <c r="F306" i="8"/>
  <c r="G306" i="8"/>
  <c r="F307" i="8"/>
  <c r="G307" i="8"/>
  <c r="F308" i="8"/>
  <c r="G308" i="8"/>
  <c r="F311" i="8"/>
  <c r="G311" i="8"/>
  <c r="F312" i="8"/>
  <c r="G312" i="8"/>
  <c r="F313" i="8"/>
  <c r="G313" i="8"/>
  <c r="F314" i="8"/>
  <c r="G314" i="8"/>
  <c r="F315" i="8"/>
  <c r="G315" i="8"/>
  <c r="F316" i="8"/>
  <c r="F317" i="8"/>
  <c r="F318" i="8"/>
  <c r="F319" i="8"/>
  <c r="F320" i="8"/>
  <c r="F322" i="8"/>
  <c r="F323" i="8"/>
  <c r="F324" i="8"/>
  <c r="F325" i="8"/>
  <c r="F326" i="8"/>
  <c r="F327" i="8"/>
  <c r="F328" i="8"/>
  <c r="F329" i="8"/>
  <c r="F330" i="8"/>
  <c r="F331" i="8"/>
  <c r="F332" i="8"/>
  <c r="F333" i="8"/>
  <c r="F334" i="8"/>
  <c r="F335" i="8"/>
  <c r="F338" i="8"/>
  <c r="G338" i="8"/>
  <c r="F339" i="8"/>
  <c r="G339" i="8"/>
  <c r="F340" i="8"/>
  <c r="G340" i="8"/>
  <c r="F341" i="8"/>
  <c r="G341" i="8"/>
  <c r="F342" i="8"/>
  <c r="G342" i="8"/>
  <c r="F343" i="8"/>
  <c r="G343" i="8"/>
  <c r="F344" i="8"/>
  <c r="G344" i="8"/>
  <c r="F345" i="8"/>
  <c r="G345" i="8"/>
  <c r="F346" i="8"/>
  <c r="G346" i="8"/>
  <c r="F347" i="8"/>
  <c r="G347" i="8"/>
  <c r="F350" i="8"/>
  <c r="G350" i="8"/>
  <c r="F351" i="8"/>
  <c r="G351" i="8"/>
  <c r="F352" i="8"/>
  <c r="G352" i="8"/>
  <c r="F353" i="8"/>
  <c r="G353" i="8"/>
  <c r="F355" i="8"/>
  <c r="G355" i="8"/>
  <c r="F356" i="8"/>
  <c r="G356" i="8"/>
  <c r="F357" i="8"/>
  <c r="G357" i="8"/>
  <c r="F358" i="8"/>
  <c r="G358" i="8"/>
  <c r="F359" i="8"/>
  <c r="G359" i="8"/>
  <c r="F360" i="8"/>
  <c r="G360" i="8"/>
  <c r="F361" i="8"/>
  <c r="G361" i="8"/>
  <c r="F363" i="8"/>
  <c r="G363" i="8"/>
  <c r="F364" i="8"/>
  <c r="G364" i="8"/>
  <c r="F365" i="8"/>
  <c r="G365" i="8"/>
  <c r="F366" i="8"/>
  <c r="G366" i="8"/>
  <c r="F367" i="8"/>
  <c r="G367" i="8"/>
  <c r="F368" i="8"/>
  <c r="G368" i="8"/>
  <c r="F369" i="8"/>
  <c r="G369" i="8"/>
  <c r="F370" i="8"/>
  <c r="G370" i="8"/>
  <c r="F371" i="8"/>
  <c r="G371" i="8"/>
  <c r="F374" i="8"/>
  <c r="G374" i="8"/>
  <c r="F375" i="8"/>
  <c r="G375" i="8"/>
  <c r="F376" i="8"/>
  <c r="F378" i="8"/>
  <c r="G378" i="8"/>
  <c r="F379" i="8"/>
  <c r="G379" i="8"/>
  <c r="F380" i="8"/>
  <c r="G380" i="8"/>
  <c r="F381" i="8"/>
  <c r="G381" i="8"/>
  <c r="F382" i="8"/>
  <c r="G382" i="8"/>
  <c r="F383" i="8"/>
  <c r="G383" i="8"/>
  <c r="F384" i="8"/>
  <c r="F385" i="8"/>
  <c r="F387" i="8"/>
  <c r="G387" i="8"/>
  <c r="F390" i="8"/>
  <c r="G390" i="8"/>
  <c r="F391" i="8"/>
  <c r="G391" i="8"/>
  <c r="F392" i="8"/>
  <c r="G392" i="8"/>
  <c r="F393" i="8"/>
  <c r="G393" i="8"/>
  <c r="F394" i="8"/>
  <c r="G394" i="8"/>
  <c r="F395" i="8"/>
  <c r="G395" i="8"/>
  <c r="F396" i="8"/>
  <c r="G396" i="8"/>
  <c r="F397" i="8"/>
  <c r="G397" i="8"/>
  <c r="F398" i="8"/>
  <c r="G398" i="8"/>
  <c r="F400" i="8"/>
  <c r="F401" i="8"/>
  <c r="G401" i="8"/>
  <c r="F402" i="8"/>
  <c r="F404" i="8"/>
  <c r="G404" i="8"/>
  <c r="F405" i="8"/>
  <c r="G405" i="8"/>
  <c r="F406" i="8"/>
  <c r="G406" i="8"/>
  <c r="F407" i="8"/>
  <c r="G407" i="8"/>
  <c r="F408" i="8"/>
  <c r="G408" i="8"/>
  <c r="F409" i="8"/>
  <c r="G409" i="8"/>
  <c r="AY414" i="8"/>
  <c r="AQ414" i="8"/>
  <c r="AI414" i="8"/>
  <c r="AA414" i="8"/>
  <c r="S414" i="8"/>
  <c r="BX412" i="8"/>
  <c r="BV412" i="8"/>
  <c r="BT412" i="8"/>
  <c r="BP412" i="8"/>
  <c r="BN412" i="8"/>
  <c r="BL412" i="8"/>
  <c r="BH412" i="8"/>
  <c r="BF412" i="8"/>
  <c r="BD412" i="8"/>
  <c r="BX411" i="8"/>
  <c r="BV411" i="8"/>
  <c r="BT411" i="8"/>
  <c r="BP411" i="8"/>
  <c r="BN411" i="8"/>
  <c r="BL411" i="8"/>
  <c r="BH411" i="8"/>
  <c r="BF411" i="8"/>
  <c r="BD411" i="8"/>
  <c r="AR411" i="8"/>
  <c r="AP411" i="8"/>
  <c r="AN411" i="8"/>
  <c r="AJ411" i="8"/>
  <c r="AH411" i="8"/>
  <c r="AF411" i="8"/>
  <c r="AB411" i="8"/>
  <c r="Z411" i="8"/>
  <c r="X411" i="8"/>
  <c r="T411" i="8"/>
  <c r="R411" i="8"/>
  <c r="P411" i="8"/>
  <c r="J411" i="8"/>
  <c r="AX411" i="8" s="1"/>
  <c r="G411" i="8"/>
  <c r="F411" i="8"/>
  <c r="L411" i="8" s="1"/>
  <c r="AZ411" i="8" s="1"/>
  <c r="BX410" i="8"/>
  <c r="BV410" i="8"/>
  <c r="BT410" i="8"/>
  <c r="BP410" i="8"/>
  <c r="BN410" i="8"/>
  <c r="BL410" i="8"/>
  <c r="BH410" i="8"/>
  <c r="BF410" i="8"/>
  <c r="BD410" i="8"/>
  <c r="AR410" i="8"/>
  <c r="AP410" i="8"/>
  <c r="AN410" i="8"/>
  <c r="AJ410" i="8"/>
  <c r="AH410" i="8"/>
  <c r="AF410" i="8"/>
  <c r="AB410" i="8"/>
  <c r="Z410" i="8"/>
  <c r="X410" i="8"/>
  <c r="T410" i="8"/>
  <c r="R410" i="8"/>
  <c r="P410" i="8"/>
  <c r="J410" i="8"/>
  <c r="AX410" i="8" s="1"/>
  <c r="G410" i="8"/>
  <c r="F410" i="8"/>
  <c r="L410" i="8" s="1"/>
  <c r="AZ410" i="8" s="1"/>
  <c r="BX409" i="8"/>
  <c r="BV409" i="8"/>
  <c r="BT409" i="8"/>
  <c r="BP409" i="8"/>
  <c r="BN409" i="8"/>
  <c r="BL409" i="8"/>
  <c r="BH409" i="8"/>
  <c r="BF409" i="8"/>
  <c r="BD409" i="8"/>
  <c r="AR409" i="8"/>
  <c r="AP409" i="8"/>
  <c r="AN409" i="8"/>
  <c r="AJ409" i="8"/>
  <c r="AH409" i="8"/>
  <c r="AF409" i="8"/>
  <c r="AB409" i="8"/>
  <c r="Z409" i="8"/>
  <c r="X409" i="8"/>
  <c r="T409" i="8"/>
  <c r="R409" i="8"/>
  <c r="P409" i="8"/>
  <c r="J409" i="8"/>
  <c r="BX408" i="8"/>
  <c r="BV408" i="8"/>
  <c r="BT408" i="8"/>
  <c r="BP408" i="8"/>
  <c r="BN408" i="8"/>
  <c r="BL408" i="8"/>
  <c r="BH408" i="8"/>
  <c r="BF408" i="8"/>
  <c r="BD408" i="8"/>
  <c r="AR408" i="8"/>
  <c r="AP408" i="8"/>
  <c r="AN408" i="8"/>
  <c r="AJ408" i="8"/>
  <c r="AH408" i="8"/>
  <c r="AF408" i="8"/>
  <c r="AB408" i="8"/>
  <c r="Z408" i="8"/>
  <c r="X408" i="8"/>
  <c r="T408" i="8"/>
  <c r="R408" i="8"/>
  <c r="P408" i="8"/>
  <c r="J408" i="8"/>
  <c r="AX408" i="8" s="1"/>
  <c r="BX407" i="8"/>
  <c r="BV407" i="8"/>
  <c r="BT407" i="8"/>
  <c r="BP407" i="8"/>
  <c r="BN407" i="8"/>
  <c r="BL407" i="8"/>
  <c r="BH407" i="8"/>
  <c r="BF407" i="8"/>
  <c r="BD407" i="8"/>
  <c r="AR407" i="8"/>
  <c r="AP407" i="8"/>
  <c r="AN407" i="8"/>
  <c r="AJ407" i="8"/>
  <c r="AH407" i="8"/>
  <c r="AF407" i="8"/>
  <c r="AB407" i="8"/>
  <c r="Z407" i="8"/>
  <c r="X407" i="8"/>
  <c r="T407" i="8"/>
  <c r="R407" i="8"/>
  <c r="P407" i="8"/>
  <c r="J407" i="8"/>
  <c r="AX407" i="8" s="1"/>
  <c r="BX406" i="8"/>
  <c r="BV406" i="8"/>
  <c r="BT406" i="8"/>
  <c r="BP406" i="8"/>
  <c r="BN406" i="8"/>
  <c r="BL406" i="8"/>
  <c r="BH406" i="8"/>
  <c r="BF406" i="8"/>
  <c r="BD406" i="8"/>
  <c r="AR406" i="8"/>
  <c r="AP406" i="8"/>
  <c r="AN406" i="8"/>
  <c r="AJ406" i="8"/>
  <c r="AH406" i="8"/>
  <c r="AF406" i="8"/>
  <c r="AB406" i="8"/>
  <c r="Z406" i="8"/>
  <c r="X406" i="8"/>
  <c r="T406" i="8"/>
  <c r="R406" i="8"/>
  <c r="P406" i="8"/>
  <c r="J406" i="8"/>
  <c r="AX406" i="8" s="1"/>
  <c r="BX405" i="8"/>
  <c r="BV405" i="8"/>
  <c r="BT405" i="8"/>
  <c r="BP405" i="8"/>
  <c r="BN405" i="8"/>
  <c r="BL405" i="8"/>
  <c r="BH405" i="8"/>
  <c r="BF405" i="8"/>
  <c r="BD405" i="8"/>
  <c r="AR405" i="8"/>
  <c r="AP405" i="8"/>
  <c r="AN405" i="8"/>
  <c r="AJ405" i="8"/>
  <c r="AH405" i="8"/>
  <c r="AF405" i="8"/>
  <c r="AB405" i="8"/>
  <c r="Z405" i="8"/>
  <c r="X405" i="8"/>
  <c r="T405" i="8"/>
  <c r="R405" i="8"/>
  <c r="P405" i="8"/>
  <c r="J405" i="8"/>
  <c r="BX404" i="8"/>
  <c r="BV404" i="8"/>
  <c r="BT404" i="8"/>
  <c r="BP404" i="8"/>
  <c r="BN404" i="8"/>
  <c r="BL404" i="8"/>
  <c r="BH404" i="8"/>
  <c r="BF404" i="8"/>
  <c r="BD404" i="8"/>
  <c r="AR404" i="8"/>
  <c r="AP404" i="8"/>
  <c r="AN404" i="8"/>
  <c r="AJ404" i="8"/>
  <c r="AH404" i="8"/>
  <c r="AF404" i="8"/>
  <c r="AB404" i="8"/>
  <c r="Z404" i="8"/>
  <c r="X404" i="8"/>
  <c r="T404" i="8"/>
  <c r="R404" i="8"/>
  <c r="P404" i="8"/>
  <c r="J404" i="8"/>
  <c r="L404" i="8" s="1"/>
  <c r="BX402" i="8"/>
  <c r="BV402" i="8"/>
  <c r="BT402" i="8"/>
  <c r="BP402" i="8"/>
  <c r="BN402" i="8"/>
  <c r="BL402" i="8"/>
  <c r="BH402" i="8"/>
  <c r="BF402" i="8"/>
  <c r="BD402" i="8"/>
  <c r="AZ402" i="8"/>
  <c r="AX402" i="8"/>
  <c r="AV402" i="8"/>
  <c r="AJ402" i="8"/>
  <c r="AH402" i="8"/>
  <c r="AF402" i="8"/>
  <c r="AB402" i="8"/>
  <c r="Z402" i="8"/>
  <c r="X402" i="8"/>
  <c r="T402" i="8"/>
  <c r="R402" i="8"/>
  <c r="P402" i="8"/>
  <c r="BX401" i="8"/>
  <c r="BV401" i="8"/>
  <c r="BT401" i="8"/>
  <c r="BP401" i="8"/>
  <c r="BN401" i="8"/>
  <c r="BL401" i="8"/>
  <c r="BH401" i="8"/>
  <c r="BF401" i="8"/>
  <c r="BD401" i="8"/>
  <c r="AZ401" i="8"/>
  <c r="AX401" i="8"/>
  <c r="AV401" i="8"/>
  <c r="AJ401" i="8"/>
  <c r="AH401" i="8"/>
  <c r="AF401" i="8"/>
  <c r="AB401" i="8"/>
  <c r="Z401" i="8"/>
  <c r="X401" i="8"/>
  <c r="T401" i="8"/>
  <c r="R401" i="8"/>
  <c r="P401" i="8"/>
  <c r="J401" i="8"/>
  <c r="BX400" i="8"/>
  <c r="BV400" i="8"/>
  <c r="BT400" i="8"/>
  <c r="BP400" i="8"/>
  <c r="BN400" i="8"/>
  <c r="BL400" i="8"/>
  <c r="BH400" i="8"/>
  <c r="BF400" i="8"/>
  <c r="BD400" i="8"/>
  <c r="AZ400" i="8"/>
  <c r="AX400" i="8"/>
  <c r="AV400" i="8"/>
  <c r="AJ400" i="8"/>
  <c r="AH400" i="8"/>
  <c r="AF400" i="8"/>
  <c r="AB400" i="8"/>
  <c r="Z400" i="8"/>
  <c r="X400" i="8"/>
  <c r="T400" i="8"/>
  <c r="R400" i="8"/>
  <c r="P400" i="8"/>
  <c r="BX398" i="8"/>
  <c r="BV398" i="8"/>
  <c r="BT398" i="8"/>
  <c r="BP398" i="8"/>
  <c r="BN398" i="8"/>
  <c r="BL398" i="8"/>
  <c r="BH398" i="8"/>
  <c r="BF398" i="8"/>
  <c r="BD398" i="8"/>
  <c r="AZ398" i="8"/>
  <c r="AX398" i="8"/>
  <c r="AV398" i="8"/>
  <c r="AR398" i="8"/>
  <c r="AP398" i="8"/>
  <c r="AN398" i="8"/>
  <c r="AJ398" i="8"/>
  <c r="AH398" i="8"/>
  <c r="AF398" i="8"/>
  <c r="AB398" i="8"/>
  <c r="Z398" i="8"/>
  <c r="X398" i="8"/>
  <c r="J398" i="8"/>
  <c r="R398" i="8" s="1"/>
  <c r="BX397" i="8"/>
  <c r="BV397" i="8"/>
  <c r="BT397" i="8"/>
  <c r="BP397" i="8"/>
  <c r="BN397" i="8"/>
  <c r="BL397" i="8"/>
  <c r="BH397" i="8"/>
  <c r="BF397" i="8"/>
  <c r="BD397" i="8"/>
  <c r="AZ397" i="8"/>
  <c r="AX397" i="8"/>
  <c r="AV397" i="8"/>
  <c r="AR397" i="8"/>
  <c r="AP397" i="8"/>
  <c r="AN397" i="8"/>
  <c r="AJ397" i="8"/>
  <c r="AH397" i="8"/>
  <c r="AF397" i="8"/>
  <c r="AB397" i="8"/>
  <c r="Z397" i="8"/>
  <c r="X397" i="8"/>
  <c r="J397" i="8"/>
  <c r="R397" i="8" s="1"/>
  <c r="BX396" i="8"/>
  <c r="BV396" i="8"/>
  <c r="BT396" i="8"/>
  <c r="BP396" i="8"/>
  <c r="BN396" i="8"/>
  <c r="BL396" i="8"/>
  <c r="BH396" i="8"/>
  <c r="BF396" i="8"/>
  <c r="BD396" i="8"/>
  <c r="AZ396" i="8"/>
  <c r="AX396" i="8"/>
  <c r="AV396" i="8"/>
  <c r="AR396" i="8"/>
  <c r="AP396" i="8"/>
  <c r="AN396" i="8"/>
  <c r="AJ396" i="8"/>
  <c r="AH396" i="8"/>
  <c r="AF396" i="8"/>
  <c r="AB396" i="8"/>
  <c r="Z396" i="8"/>
  <c r="X396" i="8"/>
  <c r="J396" i="8"/>
  <c r="R396" i="8" s="1"/>
  <c r="BX395" i="8"/>
  <c r="BV395" i="8"/>
  <c r="BT395" i="8"/>
  <c r="BP395" i="8"/>
  <c r="BN395" i="8"/>
  <c r="BL395" i="8"/>
  <c r="BH395" i="8"/>
  <c r="BF395" i="8"/>
  <c r="BD395" i="8"/>
  <c r="AZ395" i="8"/>
  <c r="AX395" i="8"/>
  <c r="AV395" i="8"/>
  <c r="AJ395" i="8"/>
  <c r="AH395" i="8"/>
  <c r="AF395" i="8"/>
  <c r="AB395" i="8"/>
  <c r="Z395" i="8"/>
  <c r="X395" i="8"/>
  <c r="T395" i="8"/>
  <c r="R395" i="8"/>
  <c r="P395" i="8"/>
  <c r="J395" i="8"/>
  <c r="AP395" i="8" s="1"/>
  <c r="BX394" i="8"/>
  <c r="BV394" i="8"/>
  <c r="BT394" i="8"/>
  <c r="BP394" i="8"/>
  <c r="BN394" i="8"/>
  <c r="BL394" i="8"/>
  <c r="BH394" i="8"/>
  <c r="BF394" i="8"/>
  <c r="BD394" i="8"/>
  <c r="AZ394" i="8"/>
  <c r="AX394" i="8"/>
  <c r="AV394" i="8"/>
  <c r="AJ394" i="8"/>
  <c r="AH394" i="8"/>
  <c r="AF394" i="8"/>
  <c r="AB394" i="8"/>
  <c r="Z394" i="8"/>
  <c r="X394" i="8"/>
  <c r="T394" i="8"/>
  <c r="R394" i="8"/>
  <c r="P394" i="8"/>
  <c r="J394" i="8"/>
  <c r="AP394" i="8" s="1"/>
  <c r="BX393" i="8"/>
  <c r="BV393" i="8"/>
  <c r="BT393" i="8"/>
  <c r="BP393" i="8"/>
  <c r="BN393" i="8"/>
  <c r="BL393" i="8"/>
  <c r="BH393" i="8"/>
  <c r="BF393" i="8"/>
  <c r="BD393" i="8"/>
  <c r="AZ393" i="8"/>
  <c r="AX393" i="8"/>
  <c r="AV393" i="8"/>
  <c r="AJ393" i="8"/>
  <c r="AH393" i="8"/>
  <c r="AF393" i="8"/>
  <c r="AB393" i="8"/>
  <c r="Z393" i="8"/>
  <c r="X393" i="8"/>
  <c r="T393" i="8"/>
  <c r="R393" i="8"/>
  <c r="P393" i="8"/>
  <c r="J393" i="8"/>
  <c r="AP393" i="8" s="1"/>
  <c r="BX392" i="8"/>
  <c r="BV392" i="8"/>
  <c r="BT392" i="8"/>
  <c r="BP392" i="8"/>
  <c r="BN392" i="8"/>
  <c r="BL392" i="8"/>
  <c r="BH392" i="8"/>
  <c r="BF392" i="8"/>
  <c r="BD392" i="8"/>
  <c r="AZ392" i="8"/>
  <c r="AX392" i="8"/>
  <c r="AV392" i="8"/>
  <c r="AJ392" i="8"/>
  <c r="AH392" i="8"/>
  <c r="AF392" i="8"/>
  <c r="AB392" i="8"/>
  <c r="Z392" i="8"/>
  <c r="X392" i="8"/>
  <c r="T392" i="8"/>
  <c r="R392" i="8"/>
  <c r="P392" i="8"/>
  <c r="J392" i="8"/>
  <c r="AP392" i="8" s="1"/>
  <c r="BX391" i="8"/>
  <c r="BV391" i="8"/>
  <c r="BT391" i="8"/>
  <c r="BP391" i="8"/>
  <c r="BN391" i="8"/>
  <c r="BL391" i="8"/>
  <c r="BH391" i="8"/>
  <c r="BF391" i="8"/>
  <c r="BD391" i="8"/>
  <c r="AZ391" i="8"/>
  <c r="AX391" i="8"/>
  <c r="AV391" i="8"/>
  <c r="AJ391" i="8"/>
  <c r="AH391" i="8"/>
  <c r="AF391" i="8"/>
  <c r="AB391" i="8"/>
  <c r="Z391" i="8"/>
  <c r="X391" i="8"/>
  <c r="T391" i="8"/>
  <c r="R391" i="8"/>
  <c r="P391" i="8"/>
  <c r="J391" i="8"/>
  <c r="AP391" i="8" s="1"/>
  <c r="BX390" i="8"/>
  <c r="BV390" i="8"/>
  <c r="BT390" i="8"/>
  <c r="BP390" i="8"/>
  <c r="BN390" i="8"/>
  <c r="BL390" i="8"/>
  <c r="BH390" i="8"/>
  <c r="BF390" i="8"/>
  <c r="BD390" i="8"/>
  <c r="AZ390" i="8"/>
  <c r="AX390" i="8"/>
  <c r="AV390" i="8"/>
  <c r="AJ390" i="8"/>
  <c r="AH390" i="8"/>
  <c r="AF390" i="8"/>
  <c r="AB390" i="8"/>
  <c r="Z390" i="8"/>
  <c r="X390" i="8"/>
  <c r="T390" i="8"/>
  <c r="R390" i="8"/>
  <c r="P390" i="8"/>
  <c r="J390" i="8"/>
  <c r="AP390" i="8" s="1"/>
  <c r="BX389" i="8"/>
  <c r="BV389" i="8"/>
  <c r="BT389" i="8"/>
  <c r="BP389" i="8"/>
  <c r="BN389" i="8"/>
  <c r="BL389" i="8"/>
  <c r="BH389" i="8"/>
  <c r="BF389" i="8"/>
  <c r="BD389" i="8"/>
  <c r="BX388" i="8"/>
  <c r="BV388" i="8"/>
  <c r="BT388" i="8"/>
  <c r="BP388" i="8"/>
  <c r="BN388" i="8"/>
  <c r="BL388" i="8"/>
  <c r="BH388" i="8"/>
  <c r="BF388" i="8"/>
  <c r="BD388" i="8"/>
  <c r="AZ388" i="8"/>
  <c r="AX388" i="8"/>
  <c r="AV388" i="8"/>
  <c r="AR388" i="8"/>
  <c r="AP388" i="8"/>
  <c r="AN388" i="8"/>
  <c r="AJ388" i="8"/>
  <c r="AH388" i="8"/>
  <c r="AF388" i="8"/>
  <c r="AB388" i="8"/>
  <c r="Z388" i="8"/>
  <c r="X388" i="8"/>
  <c r="T388" i="8"/>
  <c r="R388" i="8"/>
  <c r="P388" i="8"/>
  <c r="BX387" i="8"/>
  <c r="BV387" i="8"/>
  <c r="BT387" i="8"/>
  <c r="BP387" i="8"/>
  <c r="BN387" i="8"/>
  <c r="BL387" i="8"/>
  <c r="BH387" i="8"/>
  <c r="BF387" i="8"/>
  <c r="BD387" i="8"/>
  <c r="AZ387" i="8"/>
  <c r="AX387" i="8"/>
  <c r="AV387" i="8"/>
  <c r="AJ387" i="8"/>
  <c r="AH387" i="8"/>
  <c r="AF387" i="8"/>
  <c r="AB387" i="8"/>
  <c r="Z387" i="8"/>
  <c r="X387" i="8"/>
  <c r="T387" i="8"/>
  <c r="R387" i="8"/>
  <c r="P387" i="8"/>
  <c r="J387" i="8"/>
  <c r="BX386" i="8"/>
  <c r="BV386" i="8"/>
  <c r="BT386" i="8"/>
  <c r="BP386" i="8"/>
  <c r="BN386" i="8"/>
  <c r="BL386" i="8"/>
  <c r="BH386" i="8"/>
  <c r="BF386" i="8"/>
  <c r="BD386" i="8"/>
  <c r="BX385" i="8"/>
  <c r="BV385" i="8"/>
  <c r="BT385" i="8"/>
  <c r="BP385" i="8"/>
  <c r="BN385" i="8"/>
  <c r="BL385" i="8"/>
  <c r="BH385" i="8"/>
  <c r="BF385" i="8"/>
  <c r="BD385" i="8"/>
  <c r="AZ385" i="8"/>
  <c r="AX385" i="8"/>
  <c r="AV385" i="8"/>
  <c r="AJ385" i="8"/>
  <c r="AH385" i="8"/>
  <c r="AF385" i="8"/>
  <c r="AB385" i="8"/>
  <c r="Z385" i="8"/>
  <c r="X385" i="8"/>
  <c r="T385" i="8"/>
  <c r="R385" i="8"/>
  <c r="P385" i="8"/>
  <c r="BX384" i="8"/>
  <c r="BV384" i="8"/>
  <c r="BT384" i="8"/>
  <c r="BP384" i="8"/>
  <c r="BN384" i="8"/>
  <c r="BL384" i="8"/>
  <c r="BH384" i="8"/>
  <c r="BF384" i="8"/>
  <c r="BD384" i="8"/>
  <c r="AZ384" i="8"/>
  <c r="AX384" i="8"/>
  <c r="AV384" i="8"/>
  <c r="AJ384" i="8"/>
  <c r="AH384" i="8"/>
  <c r="AF384" i="8"/>
  <c r="AB384" i="8"/>
  <c r="Z384" i="8"/>
  <c r="X384" i="8"/>
  <c r="T384" i="8"/>
  <c r="R384" i="8"/>
  <c r="P384" i="8"/>
  <c r="BX383" i="8"/>
  <c r="BV383" i="8"/>
  <c r="BT383" i="8"/>
  <c r="BP383" i="8"/>
  <c r="BN383" i="8"/>
  <c r="BL383" i="8"/>
  <c r="BH383" i="8"/>
  <c r="BF383" i="8"/>
  <c r="BD383" i="8"/>
  <c r="AZ383" i="8"/>
  <c r="AX383" i="8"/>
  <c r="AV383" i="8"/>
  <c r="AJ383" i="8"/>
  <c r="AH383" i="8"/>
  <c r="AF383" i="8"/>
  <c r="AB383" i="8"/>
  <c r="Z383" i="8"/>
  <c r="X383" i="8"/>
  <c r="T383" i="8"/>
  <c r="R383" i="8"/>
  <c r="P383" i="8"/>
  <c r="J383" i="8"/>
  <c r="AP383" i="8" s="1"/>
  <c r="BX382" i="8"/>
  <c r="BV382" i="8"/>
  <c r="BT382" i="8"/>
  <c r="BP382" i="8"/>
  <c r="BN382" i="8"/>
  <c r="BL382" i="8"/>
  <c r="BH382" i="8"/>
  <c r="BF382" i="8"/>
  <c r="BD382" i="8"/>
  <c r="AZ382" i="8"/>
  <c r="AX382" i="8"/>
  <c r="AV382" i="8"/>
  <c r="AJ382" i="8"/>
  <c r="AH382" i="8"/>
  <c r="AF382" i="8"/>
  <c r="AB382" i="8"/>
  <c r="Z382" i="8"/>
  <c r="X382" i="8"/>
  <c r="T382" i="8"/>
  <c r="R382" i="8"/>
  <c r="P382" i="8"/>
  <c r="J382" i="8"/>
  <c r="AP382" i="8" s="1"/>
  <c r="BX381" i="8"/>
  <c r="BV381" i="8"/>
  <c r="BT381" i="8"/>
  <c r="BP381" i="8"/>
  <c r="BN381" i="8"/>
  <c r="BL381" i="8"/>
  <c r="BH381" i="8"/>
  <c r="BF381" i="8"/>
  <c r="BD381" i="8"/>
  <c r="AZ381" i="8"/>
  <c r="AX381" i="8"/>
  <c r="AV381" i="8"/>
  <c r="AJ381" i="8"/>
  <c r="AH381" i="8"/>
  <c r="AF381" i="8"/>
  <c r="AB381" i="8"/>
  <c r="Z381" i="8"/>
  <c r="X381" i="8"/>
  <c r="T381" i="8"/>
  <c r="R381" i="8"/>
  <c r="P381" i="8"/>
  <c r="J381" i="8"/>
  <c r="AP381" i="8" s="1"/>
  <c r="BX380" i="8"/>
  <c r="BV380" i="8"/>
  <c r="BT380" i="8"/>
  <c r="BP380" i="8"/>
  <c r="BN380" i="8"/>
  <c r="BL380" i="8"/>
  <c r="BH380" i="8"/>
  <c r="BF380" i="8"/>
  <c r="BD380" i="8"/>
  <c r="AZ380" i="8"/>
  <c r="AX380" i="8"/>
  <c r="AV380" i="8"/>
  <c r="AJ380" i="8"/>
  <c r="AH380" i="8"/>
  <c r="AF380" i="8"/>
  <c r="AB380" i="8"/>
  <c r="Z380" i="8"/>
  <c r="X380" i="8"/>
  <c r="T380" i="8"/>
  <c r="R380" i="8"/>
  <c r="P380" i="8"/>
  <c r="J380" i="8"/>
  <c r="AP380" i="8" s="1"/>
  <c r="BX379" i="8"/>
  <c r="BV379" i="8"/>
  <c r="BT379" i="8"/>
  <c r="BP379" i="8"/>
  <c r="BN379" i="8"/>
  <c r="BL379" i="8"/>
  <c r="BH379" i="8"/>
  <c r="BF379" i="8"/>
  <c r="BD379" i="8"/>
  <c r="AZ379" i="8"/>
  <c r="AX379" i="8"/>
  <c r="AV379" i="8"/>
  <c r="AJ379" i="8"/>
  <c r="AH379" i="8"/>
  <c r="AF379" i="8"/>
  <c r="AB379" i="8"/>
  <c r="Z379" i="8"/>
  <c r="X379" i="8"/>
  <c r="T379" i="8"/>
  <c r="R379" i="8"/>
  <c r="P379" i="8"/>
  <c r="J379" i="8"/>
  <c r="AP379" i="8" s="1"/>
  <c r="L379" i="8"/>
  <c r="AR379" i="8" s="1"/>
  <c r="BX378" i="8"/>
  <c r="BV378" i="8"/>
  <c r="BT378" i="8"/>
  <c r="BP378" i="8"/>
  <c r="BN378" i="8"/>
  <c r="BL378" i="8"/>
  <c r="BH378" i="8"/>
  <c r="BF378" i="8"/>
  <c r="BD378" i="8"/>
  <c r="AZ378" i="8"/>
  <c r="AX378" i="8"/>
  <c r="AV378" i="8"/>
  <c r="AJ378" i="8"/>
  <c r="AH378" i="8"/>
  <c r="AF378" i="8"/>
  <c r="AB378" i="8"/>
  <c r="Z378" i="8"/>
  <c r="X378" i="8"/>
  <c r="T378" i="8"/>
  <c r="R378" i="8"/>
  <c r="P378" i="8"/>
  <c r="J378" i="8"/>
  <c r="AP378" i="8" s="1"/>
  <c r="BX377" i="8"/>
  <c r="BV377" i="8"/>
  <c r="BT377" i="8"/>
  <c r="BP377" i="8"/>
  <c r="BN377" i="8"/>
  <c r="BL377" i="8"/>
  <c r="BH377" i="8"/>
  <c r="BF377" i="8"/>
  <c r="BD377" i="8"/>
  <c r="BX376" i="8"/>
  <c r="BV376" i="8"/>
  <c r="BT376" i="8"/>
  <c r="BP376" i="8"/>
  <c r="BN376" i="8"/>
  <c r="BL376" i="8"/>
  <c r="BH376" i="8"/>
  <c r="BF376" i="8"/>
  <c r="BD376" i="8"/>
  <c r="AZ376" i="8"/>
  <c r="AX376" i="8"/>
  <c r="AV376" i="8"/>
  <c r="AJ376" i="8"/>
  <c r="AH376" i="8"/>
  <c r="AF376" i="8"/>
  <c r="AB376" i="8"/>
  <c r="Z376" i="8"/>
  <c r="X376" i="8"/>
  <c r="T376" i="8"/>
  <c r="R376" i="8"/>
  <c r="P376" i="8"/>
  <c r="BX375" i="8"/>
  <c r="BV375" i="8"/>
  <c r="BT375" i="8"/>
  <c r="BP375" i="8"/>
  <c r="BN375" i="8"/>
  <c r="BL375" i="8"/>
  <c r="BH375" i="8"/>
  <c r="BF375" i="8"/>
  <c r="BD375" i="8"/>
  <c r="AZ375" i="8"/>
  <c r="AX375" i="8"/>
  <c r="AV375" i="8"/>
  <c r="AJ375" i="8"/>
  <c r="AH375" i="8"/>
  <c r="AF375" i="8"/>
  <c r="AB375" i="8"/>
  <c r="Z375" i="8"/>
  <c r="X375" i="8"/>
  <c r="T375" i="8"/>
  <c r="R375" i="8"/>
  <c r="P375" i="8"/>
  <c r="J375" i="8"/>
  <c r="AP375" i="8" s="1"/>
  <c r="L375" i="8"/>
  <c r="AR375" i="8" s="1"/>
  <c r="BX374" i="8"/>
  <c r="BV374" i="8"/>
  <c r="BT374" i="8"/>
  <c r="BP374" i="8"/>
  <c r="BN374" i="8"/>
  <c r="BL374" i="8"/>
  <c r="BH374" i="8"/>
  <c r="BF374" i="8"/>
  <c r="BD374" i="8"/>
  <c r="AZ374" i="8"/>
  <c r="AX374" i="8"/>
  <c r="AV374" i="8"/>
  <c r="AJ374" i="8"/>
  <c r="AH374" i="8"/>
  <c r="AF374" i="8"/>
  <c r="AB374" i="8"/>
  <c r="Z374" i="8"/>
  <c r="X374" i="8"/>
  <c r="T374" i="8"/>
  <c r="R374" i="8"/>
  <c r="P374" i="8"/>
  <c r="J374" i="8"/>
  <c r="BX373" i="8"/>
  <c r="BV373" i="8"/>
  <c r="BT373" i="8"/>
  <c r="BP373" i="8"/>
  <c r="BN373" i="8"/>
  <c r="BL373" i="8"/>
  <c r="BH373" i="8"/>
  <c r="BF373" i="8"/>
  <c r="BD373" i="8"/>
  <c r="BX372" i="8"/>
  <c r="BV372" i="8"/>
  <c r="BT372" i="8"/>
  <c r="BP372" i="8"/>
  <c r="BN372" i="8"/>
  <c r="BL372" i="8"/>
  <c r="BH372" i="8"/>
  <c r="BF372" i="8"/>
  <c r="BD372" i="8"/>
  <c r="AZ372" i="8"/>
  <c r="AX372" i="8"/>
  <c r="AV372" i="8"/>
  <c r="AR372" i="8"/>
  <c r="AP372" i="8"/>
  <c r="AN372" i="8"/>
  <c r="AJ372" i="8"/>
  <c r="AH372" i="8"/>
  <c r="AF372" i="8"/>
  <c r="AB372" i="8"/>
  <c r="Z372" i="8"/>
  <c r="X372" i="8"/>
  <c r="T372" i="8"/>
  <c r="R372" i="8"/>
  <c r="P372" i="8"/>
  <c r="BX371" i="8"/>
  <c r="BV371" i="8"/>
  <c r="BT371" i="8"/>
  <c r="BP371" i="8"/>
  <c r="BN371" i="8"/>
  <c r="BL371" i="8"/>
  <c r="BH371" i="8"/>
  <c r="BF371" i="8"/>
  <c r="BD371" i="8"/>
  <c r="AR371" i="8"/>
  <c r="AP371" i="8"/>
  <c r="AN371" i="8"/>
  <c r="AJ371" i="8"/>
  <c r="AH371" i="8"/>
  <c r="AF371" i="8"/>
  <c r="AB371" i="8"/>
  <c r="Z371" i="8"/>
  <c r="X371" i="8"/>
  <c r="T371" i="8"/>
  <c r="R371" i="8"/>
  <c r="P371" i="8"/>
  <c r="J371" i="8"/>
  <c r="BX370" i="8"/>
  <c r="BV370" i="8"/>
  <c r="BT370" i="8"/>
  <c r="BP370" i="8"/>
  <c r="BN370" i="8"/>
  <c r="BL370" i="8"/>
  <c r="BH370" i="8"/>
  <c r="BF370" i="8"/>
  <c r="BD370" i="8"/>
  <c r="AR370" i="8"/>
  <c r="AP370" i="8"/>
  <c r="AN370" i="8"/>
  <c r="AJ370" i="8"/>
  <c r="AH370" i="8"/>
  <c r="AF370" i="8"/>
  <c r="AB370" i="8"/>
  <c r="Z370" i="8"/>
  <c r="X370" i="8"/>
  <c r="T370" i="8"/>
  <c r="R370" i="8"/>
  <c r="P370" i="8"/>
  <c r="J370" i="8"/>
  <c r="AX370" i="8" s="1"/>
  <c r="BX369" i="8"/>
  <c r="BV369" i="8"/>
  <c r="BT369" i="8"/>
  <c r="BP369" i="8"/>
  <c r="BN369" i="8"/>
  <c r="BL369" i="8"/>
  <c r="BH369" i="8"/>
  <c r="BF369" i="8"/>
  <c r="BD369" i="8"/>
  <c r="AR369" i="8"/>
  <c r="AP369" i="8"/>
  <c r="AN369" i="8"/>
  <c r="AJ369" i="8"/>
  <c r="AH369" i="8"/>
  <c r="AF369" i="8"/>
  <c r="AB369" i="8"/>
  <c r="Z369" i="8"/>
  <c r="X369" i="8"/>
  <c r="T369" i="8"/>
  <c r="R369" i="8"/>
  <c r="P369" i="8"/>
  <c r="J369" i="8"/>
  <c r="AX369" i="8" s="1"/>
  <c r="L369" i="8"/>
  <c r="AZ369" i="8" s="1"/>
  <c r="BX368" i="8"/>
  <c r="BV368" i="8"/>
  <c r="BT368" i="8"/>
  <c r="BP368" i="8"/>
  <c r="BN368" i="8"/>
  <c r="BL368" i="8"/>
  <c r="BH368" i="8"/>
  <c r="BF368" i="8"/>
  <c r="BD368" i="8"/>
  <c r="AZ368" i="8"/>
  <c r="AX368" i="8"/>
  <c r="AV368" i="8"/>
  <c r="AR368" i="8"/>
  <c r="AP368" i="8"/>
  <c r="AN368" i="8"/>
  <c r="AJ368" i="8"/>
  <c r="AH368" i="8"/>
  <c r="AF368" i="8"/>
  <c r="AB368" i="8"/>
  <c r="Z368" i="8"/>
  <c r="X368" i="8"/>
  <c r="T368" i="8"/>
  <c r="R368" i="8"/>
  <c r="P368" i="8"/>
  <c r="J368" i="8"/>
  <c r="L368" i="8"/>
  <c r="BX367" i="8"/>
  <c r="BV367" i="8"/>
  <c r="BT367" i="8"/>
  <c r="BP367" i="8"/>
  <c r="BN367" i="8"/>
  <c r="BL367" i="8"/>
  <c r="BH367" i="8"/>
  <c r="BF367" i="8"/>
  <c r="BD367" i="8"/>
  <c r="AR367" i="8"/>
  <c r="AP367" i="8"/>
  <c r="AN367" i="8"/>
  <c r="AJ367" i="8"/>
  <c r="AH367" i="8"/>
  <c r="AF367" i="8"/>
  <c r="AB367" i="8"/>
  <c r="Z367" i="8"/>
  <c r="X367" i="8"/>
  <c r="T367" i="8"/>
  <c r="R367" i="8"/>
  <c r="P367" i="8"/>
  <c r="J367" i="8"/>
  <c r="BX366" i="8"/>
  <c r="BV366" i="8"/>
  <c r="BT366" i="8"/>
  <c r="BP366" i="8"/>
  <c r="BN366" i="8"/>
  <c r="BL366" i="8"/>
  <c r="BH366" i="8"/>
  <c r="BF366" i="8"/>
  <c r="BD366" i="8"/>
  <c r="AR366" i="8"/>
  <c r="AP366" i="8"/>
  <c r="AN366" i="8"/>
  <c r="AJ366" i="8"/>
  <c r="AH366" i="8"/>
  <c r="AF366" i="8"/>
  <c r="AB366" i="8"/>
  <c r="Z366" i="8"/>
  <c r="X366" i="8"/>
  <c r="T366" i="8"/>
  <c r="R366" i="8"/>
  <c r="P366" i="8"/>
  <c r="J366" i="8"/>
  <c r="AX366" i="8" s="1"/>
  <c r="BX365" i="8"/>
  <c r="BV365" i="8"/>
  <c r="BT365" i="8"/>
  <c r="BP365" i="8"/>
  <c r="BN365" i="8"/>
  <c r="BL365" i="8"/>
  <c r="BH365" i="8"/>
  <c r="BF365" i="8"/>
  <c r="BD365" i="8"/>
  <c r="AR365" i="8"/>
  <c r="AP365" i="8"/>
  <c r="AN365" i="8"/>
  <c r="AJ365" i="8"/>
  <c r="AH365" i="8"/>
  <c r="AF365" i="8"/>
  <c r="AB365" i="8"/>
  <c r="Z365" i="8"/>
  <c r="X365" i="8"/>
  <c r="T365" i="8"/>
  <c r="R365" i="8"/>
  <c r="P365" i="8"/>
  <c r="J365" i="8"/>
  <c r="AX365" i="8" s="1"/>
  <c r="BX364" i="8"/>
  <c r="BV364" i="8"/>
  <c r="BT364" i="8"/>
  <c r="BP364" i="8"/>
  <c r="BN364" i="8"/>
  <c r="BL364" i="8"/>
  <c r="BH364" i="8"/>
  <c r="BF364" i="8"/>
  <c r="BD364" i="8"/>
  <c r="AR364" i="8"/>
  <c r="AP364" i="8"/>
  <c r="AN364" i="8"/>
  <c r="AJ364" i="8"/>
  <c r="AH364" i="8"/>
  <c r="AF364" i="8"/>
  <c r="AB364" i="8"/>
  <c r="Z364" i="8"/>
  <c r="X364" i="8"/>
  <c r="T364" i="8"/>
  <c r="R364" i="8"/>
  <c r="P364" i="8"/>
  <c r="J364" i="8"/>
  <c r="AX364" i="8" s="1"/>
  <c r="BX363" i="8"/>
  <c r="BV363" i="8"/>
  <c r="BT363" i="8"/>
  <c r="BP363" i="8"/>
  <c r="BN363" i="8"/>
  <c r="BL363" i="8"/>
  <c r="BH363" i="8"/>
  <c r="BF363" i="8"/>
  <c r="BD363" i="8"/>
  <c r="AR363" i="8"/>
  <c r="AP363" i="8"/>
  <c r="AN363" i="8"/>
  <c r="AJ363" i="8"/>
  <c r="AH363" i="8"/>
  <c r="AF363" i="8"/>
  <c r="AB363" i="8"/>
  <c r="Z363" i="8"/>
  <c r="X363" i="8"/>
  <c r="T363" i="8"/>
  <c r="R363" i="8"/>
  <c r="P363" i="8"/>
  <c r="J363" i="8"/>
  <c r="BX362" i="8"/>
  <c r="BV362" i="8"/>
  <c r="BT362" i="8"/>
  <c r="BP362" i="8"/>
  <c r="BN362" i="8"/>
  <c r="BL362" i="8"/>
  <c r="BH362" i="8"/>
  <c r="BF362" i="8"/>
  <c r="BD362" i="8"/>
  <c r="AZ362" i="8"/>
  <c r="AX362" i="8"/>
  <c r="AV362" i="8"/>
  <c r="AR362" i="8"/>
  <c r="AP362" i="8"/>
  <c r="AN362" i="8"/>
  <c r="AJ362" i="8"/>
  <c r="AH362" i="8"/>
  <c r="AF362" i="8"/>
  <c r="AB362" i="8"/>
  <c r="Z362" i="8"/>
  <c r="X362" i="8"/>
  <c r="T362" i="8"/>
  <c r="R362" i="8"/>
  <c r="P362" i="8"/>
  <c r="BX361" i="8"/>
  <c r="BV361" i="8"/>
  <c r="BT361" i="8"/>
  <c r="BP361" i="8"/>
  <c r="BN361" i="8"/>
  <c r="BL361" i="8"/>
  <c r="BH361" i="8"/>
  <c r="BF361" i="8"/>
  <c r="BD361" i="8"/>
  <c r="AR361" i="8"/>
  <c r="AP361" i="8"/>
  <c r="AN361" i="8"/>
  <c r="AJ361" i="8"/>
  <c r="AH361" i="8"/>
  <c r="AF361" i="8"/>
  <c r="AB361" i="8"/>
  <c r="Z361" i="8"/>
  <c r="X361" i="8"/>
  <c r="T361" i="8"/>
  <c r="R361" i="8"/>
  <c r="P361" i="8"/>
  <c r="J361" i="8"/>
  <c r="BX360" i="8"/>
  <c r="BV360" i="8"/>
  <c r="BT360" i="8"/>
  <c r="BP360" i="8"/>
  <c r="BN360" i="8"/>
  <c r="BL360" i="8"/>
  <c r="BH360" i="8"/>
  <c r="BF360" i="8"/>
  <c r="BD360" i="8"/>
  <c r="AR360" i="8"/>
  <c r="AP360" i="8"/>
  <c r="AN360" i="8"/>
  <c r="AJ360" i="8"/>
  <c r="AH360" i="8"/>
  <c r="AF360" i="8"/>
  <c r="AB360" i="8"/>
  <c r="Z360" i="8"/>
  <c r="X360" i="8"/>
  <c r="T360" i="8"/>
  <c r="R360" i="8"/>
  <c r="P360" i="8"/>
  <c r="J360" i="8"/>
  <c r="AX360" i="8" s="1"/>
  <c r="BX359" i="8"/>
  <c r="BV359" i="8"/>
  <c r="BT359" i="8"/>
  <c r="BP359" i="8"/>
  <c r="BN359" i="8"/>
  <c r="BL359" i="8"/>
  <c r="BH359" i="8"/>
  <c r="BF359" i="8"/>
  <c r="BD359" i="8"/>
  <c r="AR359" i="8"/>
  <c r="AP359" i="8"/>
  <c r="AN359" i="8"/>
  <c r="AJ359" i="8"/>
  <c r="AH359" i="8"/>
  <c r="AF359" i="8"/>
  <c r="AB359" i="8"/>
  <c r="Z359" i="8"/>
  <c r="X359" i="8"/>
  <c r="T359" i="8"/>
  <c r="R359" i="8"/>
  <c r="P359" i="8"/>
  <c r="J359" i="8"/>
  <c r="AX359" i="8" s="1"/>
  <c r="BX358" i="8"/>
  <c r="BV358" i="8"/>
  <c r="BT358" i="8"/>
  <c r="BP358" i="8"/>
  <c r="BN358" i="8"/>
  <c r="BL358" i="8"/>
  <c r="BH358" i="8"/>
  <c r="BF358" i="8"/>
  <c r="BD358" i="8"/>
  <c r="AR358" i="8"/>
  <c r="AP358" i="8"/>
  <c r="AN358" i="8"/>
  <c r="AJ358" i="8"/>
  <c r="AH358" i="8"/>
  <c r="AF358" i="8"/>
  <c r="AB358" i="8"/>
  <c r="Z358" i="8"/>
  <c r="X358" i="8"/>
  <c r="T358" i="8"/>
  <c r="R358" i="8"/>
  <c r="P358" i="8"/>
  <c r="J358" i="8"/>
  <c r="AX358" i="8" s="1"/>
  <c r="BX357" i="8"/>
  <c r="BV357" i="8"/>
  <c r="BT357" i="8"/>
  <c r="BP357" i="8"/>
  <c r="BN357" i="8"/>
  <c r="BL357" i="8"/>
  <c r="BH357" i="8"/>
  <c r="BF357" i="8"/>
  <c r="BD357" i="8"/>
  <c r="AR357" i="8"/>
  <c r="AP357" i="8"/>
  <c r="AN357" i="8"/>
  <c r="AJ357" i="8"/>
  <c r="AH357" i="8"/>
  <c r="AF357" i="8"/>
  <c r="AB357" i="8"/>
  <c r="Z357" i="8"/>
  <c r="X357" i="8"/>
  <c r="T357" i="8"/>
  <c r="R357" i="8"/>
  <c r="P357" i="8"/>
  <c r="J357" i="8"/>
  <c r="BX356" i="8"/>
  <c r="BV356" i="8"/>
  <c r="BT356" i="8"/>
  <c r="BP356" i="8"/>
  <c r="BN356" i="8"/>
  <c r="BL356" i="8"/>
  <c r="BH356" i="8"/>
  <c r="BF356" i="8"/>
  <c r="BD356" i="8"/>
  <c r="AR356" i="8"/>
  <c r="AP356" i="8"/>
  <c r="AN356" i="8"/>
  <c r="AJ356" i="8"/>
  <c r="AH356" i="8"/>
  <c r="AF356" i="8"/>
  <c r="AB356" i="8"/>
  <c r="Z356" i="8"/>
  <c r="X356" i="8"/>
  <c r="T356" i="8"/>
  <c r="R356" i="8"/>
  <c r="P356" i="8"/>
  <c r="J356" i="8"/>
  <c r="AX356" i="8" s="1"/>
  <c r="BX355" i="8"/>
  <c r="BV355" i="8"/>
  <c r="BT355" i="8"/>
  <c r="BP355" i="8"/>
  <c r="BN355" i="8"/>
  <c r="BL355" i="8"/>
  <c r="BH355" i="8"/>
  <c r="BF355" i="8"/>
  <c r="BD355" i="8"/>
  <c r="AR355" i="8"/>
  <c r="AP355" i="8"/>
  <c r="AN355" i="8"/>
  <c r="AJ355" i="8"/>
  <c r="AH355" i="8"/>
  <c r="AF355" i="8"/>
  <c r="AB355" i="8"/>
  <c r="Z355" i="8"/>
  <c r="X355" i="8"/>
  <c r="T355" i="8"/>
  <c r="R355" i="8"/>
  <c r="P355" i="8"/>
  <c r="J355" i="8"/>
  <c r="AX355" i="8" s="1"/>
  <c r="BX354" i="8"/>
  <c r="BV354" i="8"/>
  <c r="BT354" i="8"/>
  <c r="BP354" i="8"/>
  <c r="BN354" i="8"/>
  <c r="BL354" i="8"/>
  <c r="BH354" i="8"/>
  <c r="BF354" i="8"/>
  <c r="BD354" i="8"/>
  <c r="AZ354" i="8"/>
  <c r="AX354" i="8"/>
  <c r="BX353" i="8"/>
  <c r="BV353" i="8"/>
  <c r="BT353" i="8"/>
  <c r="BP353" i="8"/>
  <c r="BN353" i="8"/>
  <c r="BL353" i="8"/>
  <c r="BH353" i="8"/>
  <c r="BF353" i="8"/>
  <c r="BD353" i="8"/>
  <c r="AR353" i="8"/>
  <c r="AP353" i="8"/>
  <c r="AN353" i="8"/>
  <c r="AJ353" i="8"/>
  <c r="AH353" i="8"/>
  <c r="AF353" i="8"/>
  <c r="AB353" i="8"/>
  <c r="Z353" i="8"/>
  <c r="X353" i="8"/>
  <c r="T353" i="8"/>
  <c r="R353" i="8"/>
  <c r="P353" i="8"/>
  <c r="J353" i="8"/>
  <c r="BX352" i="8"/>
  <c r="BV352" i="8"/>
  <c r="BT352" i="8"/>
  <c r="BP352" i="8"/>
  <c r="BN352" i="8"/>
  <c r="BL352" i="8"/>
  <c r="BH352" i="8"/>
  <c r="BF352" i="8"/>
  <c r="BD352" i="8"/>
  <c r="AR352" i="8"/>
  <c r="AP352" i="8"/>
  <c r="AN352" i="8"/>
  <c r="AJ352" i="8"/>
  <c r="AH352" i="8"/>
  <c r="AF352" i="8"/>
  <c r="AB352" i="8"/>
  <c r="Z352" i="8"/>
  <c r="X352" i="8"/>
  <c r="T352" i="8"/>
  <c r="R352" i="8"/>
  <c r="P352" i="8"/>
  <c r="J352" i="8"/>
  <c r="AX352" i="8" s="1"/>
  <c r="BX351" i="8"/>
  <c r="BV351" i="8"/>
  <c r="BT351" i="8"/>
  <c r="BP351" i="8"/>
  <c r="BN351" i="8"/>
  <c r="BL351" i="8"/>
  <c r="BH351" i="8"/>
  <c r="BF351" i="8"/>
  <c r="BD351" i="8"/>
  <c r="AR351" i="8"/>
  <c r="AP351" i="8"/>
  <c r="AN351" i="8"/>
  <c r="AJ351" i="8"/>
  <c r="AH351" i="8"/>
  <c r="AF351" i="8"/>
  <c r="AB351" i="8"/>
  <c r="Z351" i="8"/>
  <c r="X351" i="8"/>
  <c r="T351" i="8"/>
  <c r="R351" i="8"/>
  <c r="P351" i="8"/>
  <c r="J351" i="8"/>
  <c r="AX351" i="8" s="1"/>
  <c r="BX350" i="8"/>
  <c r="BV350" i="8"/>
  <c r="BT350" i="8"/>
  <c r="BP350" i="8"/>
  <c r="BN350" i="8"/>
  <c r="BL350" i="8"/>
  <c r="BH350" i="8"/>
  <c r="BF350" i="8"/>
  <c r="BD350" i="8"/>
  <c r="AR350" i="8"/>
  <c r="AP350" i="8"/>
  <c r="AN350" i="8"/>
  <c r="AJ350" i="8"/>
  <c r="AH350" i="8"/>
  <c r="AF350" i="8"/>
  <c r="AB350" i="8"/>
  <c r="Z350" i="8"/>
  <c r="X350" i="8"/>
  <c r="T350" i="8"/>
  <c r="R350" i="8"/>
  <c r="P350" i="8"/>
  <c r="J350" i="8"/>
  <c r="BX349" i="8"/>
  <c r="BV349" i="8"/>
  <c r="BT349" i="8"/>
  <c r="BP349" i="8"/>
  <c r="BN349" i="8"/>
  <c r="BL349" i="8"/>
  <c r="BH349" i="8"/>
  <c r="BF349" i="8"/>
  <c r="BD349" i="8"/>
  <c r="BX348" i="8"/>
  <c r="BV348" i="8"/>
  <c r="BT348" i="8"/>
  <c r="BP348" i="8"/>
  <c r="BN348" i="8"/>
  <c r="BL348" i="8"/>
  <c r="BH348" i="8"/>
  <c r="BF348" i="8"/>
  <c r="BD348" i="8"/>
  <c r="BX347" i="8"/>
  <c r="BV347" i="8"/>
  <c r="BT347" i="8"/>
  <c r="BP347" i="8"/>
  <c r="BN347" i="8"/>
  <c r="BL347" i="8"/>
  <c r="BH347" i="8"/>
  <c r="BF347" i="8"/>
  <c r="BD347" i="8"/>
  <c r="AZ347" i="8"/>
  <c r="AX347" i="8"/>
  <c r="AV347" i="8"/>
  <c r="AR347" i="8"/>
  <c r="AP347" i="8"/>
  <c r="AN347" i="8"/>
  <c r="AJ347" i="8"/>
  <c r="AH347" i="8"/>
  <c r="AF347" i="8"/>
  <c r="T347" i="8"/>
  <c r="R347" i="8"/>
  <c r="P347" i="8"/>
  <c r="J347" i="8"/>
  <c r="Z347" i="8" s="1"/>
  <c r="BX346" i="8"/>
  <c r="BV346" i="8"/>
  <c r="BT346" i="8"/>
  <c r="BP346" i="8"/>
  <c r="BN346" i="8"/>
  <c r="BL346" i="8"/>
  <c r="BH346" i="8"/>
  <c r="BF346" i="8"/>
  <c r="BD346" i="8"/>
  <c r="AZ346" i="8"/>
  <c r="AX346" i="8"/>
  <c r="AV346" i="8"/>
  <c r="AR346" i="8"/>
  <c r="AP346" i="8"/>
  <c r="AN346" i="8"/>
  <c r="AJ346" i="8"/>
  <c r="AH346" i="8"/>
  <c r="AF346" i="8"/>
  <c r="T346" i="8"/>
  <c r="R346" i="8"/>
  <c r="P346" i="8"/>
  <c r="J346" i="8"/>
  <c r="Z346" i="8" s="1"/>
  <c r="BX345" i="8"/>
  <c r="BV345" i="8"/>
  <c r="BT345" i="8"/>
  <c r="BP345" i="8"/>
  <c r="BN345" i="8"/>
  <c r="BL345" i="8"/>
  <c r="BH345" i="8"/>
  <c r="BF345" i="8"/>
  <c r="BD345" i="8"/>
  <c r="AR345" i="8"/>
  <c r="AP345" i="8"/>
  <c r="AN345" i="8"/>
  <c r="AJ345" i="8"/>
  <c r="AH345" i="8"/>
  <c r="AF345" i="8"/>
  <c r="AB345" i="8"/>
  <c r="Z345" i="8"/>
  <c r="X345" i="8"/>
  <c r="T345" i="8"/>
  <c r="R345" i="8"/>
  <c r="P345" i="8"/>
  <c r="J345" i="8"/>
  <c r="BX344" i="8"/>
  <c r="BV344" i="8"/>
  <c r="BT344" i="8"/>
  <c r="BP344" i="8"/>
  <c r="BN344" i="8"/>
  <c r="BL344" i="8"/>
  <c r="BH344" i="8"/>
  <c r="BF344" i="8"/>
  <c r="BD344" i="8"/>
  <c r="AZ344" i="8"/>
  <c r="AX344" i="8"/>
  <c r="AV344" i="8"/>
  <c r="AR344" i="8"/>
  <c r="AP344" i="8"/>
  <c r="AN344" i="8"/>
  <c r="AJ344" i="8"/>
  <c r="AH344" i="8"/>
  <c r="AF344" i="8"/>
  <c r="T344" i="8"/>
  <c r="R344" i="8"/>
  <c r="P344" i="8"/>
  <c r="J344" i="8"/>
  <c r="Z344" i="8" s="1"/>
  <c r="BX343" i="8"/>
  <c r="BV343" i="8"/>
  <c r="BT343" i="8"/>
  <c r="BP343" i="8"/>
  <c r="BN343" i="8"/>
  <c r="BL343" i="8"/>
  <c r="AZ343" i="8"/>
  <c r="AX343" i="8"/>
  <c r="AV343" i="8"/>
  <c r="AR343" i="8"/>
  <c r="AP343" i="8"/>
  <c r="AN343" i="8"/>
  <c r="AB343" i="8"/>
  <c r="Z343" i="8"/>
  <c r="X343" i="8"/>
  <c r="T343" i="8"/>
  <c r="R343" i="8"/>
  <c r="P343" i="8"/>
  <c r="J343" i="8"/>
  <c r="BX342" i="8"/>
  <c r="BV342" i="8"/>
  <c r="BT342" i="8"/>
  <c r="BH342" i="8"/>
  <c r="BF342" i="8"/>
  <c r="BD342" i="8"/>
  <c r="AZ342" i="8"/>
  <c r="AX342" i="8"/>
  <c r="AV342" i="8"/>
  <c r="AR342" i="8"/>
  <c r="AP342" i="8"/>
  <c r="AN342" i="8"/>
  <c r="AB342" i="8"/>
  <c r="Z342" i="8"/>
  <c r="X342" i="8"/>
  <c r="T342" i="8"/>
  <c r="R342" i="8"/>
  <c r="P342" i="8"/>
  <c r="J342" i="8"/>
  <c r="BX341" i="8"/>
  <c r="BV341" i="8"/>
  <c r="BT341" i="8"/>
  <c r="BH341" i="8"/>
  <c r="BF341" i="8"/>
  <c r="BD341" i="8"/>
  <c r="AZ341" i="8"/>
  <c r="AX341" i="8"/>
  <c r="AV341" i="8"/>
  <c r="AR341" i="8"/>
  <c r="AP341" i="8"/>
  <c r="AN341" i="8"/>
  <c r="AB341" i="8"/>
  <c r="Z341" i="8"/>
  <c r="X341" i="8"/>
  <c r="T341" i="8"/>
  <c r="R341" i="8"/>
  <c r="P341" i="8"/>
  <c r="J341" i="8"/>
  <c r="BX340" i="8"/>
  <c r="BV340" i="8"/>
  <c r="BT340" i="8"/>
  <c r="BP340" i="8"/>
  <c r="BN340" i="8"/>
  <c r="BL340" i="8"/>
  <c r="AZ340" i="8"/>
  <c r="AX340" i="8"/>
  <c r="AV340" i="8"/>
  <c r="AR340" i="8"/>
  <c r="AP340" i="8"/>
  <c r="AN340" i="8"/>
  <c r="AB340" i="8"/>
  <c r="Z340" i="8"/>
  <c r="X340" i="8"/>
  <c r="T340" i="8"/>
  <c r="R340" i="8"/>
  <c r="P340" i="8"/>
  <c r="J340" i="8"/>
  <c r="AH340" i="8" s="1"/>
  <c r="BP339" i="8"/>
  <c r="BN339" i="8"/>
  <c r="BL339" i="8"/>
  <c r="BH339" i="8"/>
  <c r="BF339" i="8"/>
  <c r="BD339" i="8"/>
  <c r="AZ339" i="8"/>
  <c r="AX339" i="8"/>
  <c r="AV339" i="8"/>
  <c r="AR339" i="8"/>
  <c r="AP339" i="8"/>
  <c r="AN339" i="8"/>
  <c r="AH339" i="8"/>
  <c r="AB339" i="8"/>
  <c r="Z339" i="8"/>
  <c r="X339" i="8"/>
  <c r="T339" i="8"/>
  <c r="R339" i="8"/>
  <c r="P339" i="8"/>
  <c r="J339" i="8"/>
  <c r="BV339" i="8" s="1"/>
  <c r="L339" i="8"/>
  <c r="BX338" i="8"/>
  <c r="BV338" i="8"/>
  <c r="BT338" i="8"/>
  <c r="BP338" i="8"/>
  <c r="BN338" i="8"/>
  <c r="BL338" i="8"/>
  <c r="BH338" i="8"/>
  <c r="BF338" i="8"/>
  <c r="BD338" i="8"/>
  <c r="AR338" i="8"/>
  <c r="AP338" i="8"/>
  <c r="AN338" i="8"/>
  <c r="AJ338" i="8"/>
  <c r="AH338" i="8"/>
  <c r="AF338" i="8"/>
  <c r="AB338" i="8"/>
  <c r="Z338" i="8"/>
  <c r="X338" i="8"/>
  <c r="T338" i="8"/>
  <c r="R338" i="8"/>
  <c r="P338" i="8"/>
  <c r="J338" i="8"/>
  <c r="AX338" i="8" s="1"/>
  <c r="BX337" i="8"/>
  <c r="BV337" i="8"/>
  <c r="BT337" i="8"/>
  <c r="BP337" i="8"/>
  <c r="BN337" i="8"/>
  <c r="BL337" i="8"/>
  <c r="BH337" i="8"/>
  <c r="BF337" i="8"/>
  <c r="BD337" i="8"/>
  <c r="BX336" i="8"/>
  <c r="BV336" i="8"/>
  <c r="BT336" i="8"/>
  <c r="BP336" i="8"/>
  <c r="BN336" i="8"/>
  <c r="BL336" i="8"/>
  <c r="BH336" i="8"/>
  <c r="BF336" i="8"/>
  <c r="BD336" i="8"/>
  <c r="BX335" i="8"/>
  <c r="BV335" i="8"/>
  <c r="BT335" i="8"/>
  <c r="BP335" i="8"/>
  <c r="BN335" i="8"/>
  <c r="BL335" i="8"/>
  <c r="BH335" i="8"/>
  <c r="BF335" i="8"/>
  <c r="BD335" i="8"/>
  <c r="AZ335" i="8"/>
  <c r="AX335" i="8"/>
  <c r="AV335" i="8"/>
  <c r="AR335" i="8"/>
  <c r="AP335" i="8"/>
  <c r="AN335" i="8"/>
  <c r="AJ335" i="8"/>
  <c r="AH335" i="8"/>
  <c r="AF335" i="8"/>
  <c r="T335" i="8"/>
  <c r="R335" i="8"/>
  <c r="P335" i="8"/>
  <c r="BX334" i="8"/>
  <c r="BV334" i="8"/>
  <c r="BT334" i="8"/>
  <c r="BP334" i="8"/>
  <c r="BN334" i="8"/>
  <c r="BL334" i="8"/>
  <c r="BH334" i="8"/>
  <c r="BF334" i="8"/>
  <c r="BD334" i="8"/>
  <c r="AZ334" i="8"/>
  <c r="AX334" i="8"/>
  <c r="AV334" i="8"/>
  <c r="AR334" i="8"/>
  <c r="AP334" i="8"/>
  <c r="AN334" i="8"/>
  <c r="AJ334" i="8"/>
  <c r="AH334" i="8"/>
  <c r="AF334" i="8"/>
  <c r="T334" i="8"/>
  <c r="R334" i="8"/>
  <c r="P334" i="8"/>
  <c r="BX333" i="8"/>
  <c r="BV333" i="8"/>
  <c r="BT333" i="8"/>
  <c r="BP333" i="8"/>
  <c r="BN333" i="8"/>
  <c r="BL333" i="8"/>
  <c r="BH333" i="8"/>
  <c r="BF333" i="8"/>
  <c r="BD333" i="8"/>
  <c r="AZ333" i="8"/>
  <c r="AX333" i="8"/>
  <c r="AV333" i="8"/>
  <c r="AR333" i="8"/>
  <c r="AP333" i="8"/>
  <c r="AN333" i="8"/>
  <c r="AJ333" i="8"/>
  <c r="AH333" i="8"/>
  <c r="AF333" i="8"/>
  <c r="T333" i="8"/>
  <c r="R333" i="8"/>
  <c r="P333" i="8"/>
  <c r="BX332" i="8"/>
  <c r="BV332" i="8"/>
  <c r="BT332" i="8"/>
  <c r="BP332" i="8"/>
  <c r="BN332" i="8"/>
  <c r="BL332" i="8"/>
  <c r="BH332" i="8"/>
  <c r="BF332" i="8"/>
  <c r="BD332" i="8"/>
  <c r="AZ332" i="8"/>
  <c r="AX332" i="8"/>
  <c r="AV332" i="8"/>
  <c r="AR332" i="8"/>
  <c r="AP332" i="8"/>
  <c r="AN332" i="8"/>
  <c r="AJ332" i="8"/>
  <c r="AH332" i="8"/>
  <c r="AF332" i="8"/>
  <c r="AB332" i="8"/>
  <c r="Z332" i="8"/>
  <c r="X332" i="8"/>
  <c r="BX331" i="8"/>
  <c r="BV331" i="8"/>
  <c r="BT331" i="8"/>
  <c r="BP331" i="8"/>
  <c r="BN331" i="8"/>
  <c r="BL331" i="8"/>
  <c r="BH331" i="8"/>
  <c r="BF331" i="8"/>
  <c r="BD331" i="8"/>
  <c r="AR331" i="8"/>
  <c r="AP331" i="8"/>
  <c r="AN331" i="8"/>
  <c r="AJ331" i="8"/>
  <c r="AH331" i="8"/>
  <c r="AF331" i="8"/>
  <c r="AB331" i="8"/>
  <c r="Z331" i="8"/>
  <c r="X331" i="8"/>
  <c r="T331" i="8"/>
  <c r="R331" i="8"/>
  <c r="P331" i="8"/>
  <c r="BX330" i="8"/>
  <c r="BV330" i="8"/>
  <c r="BT330" i="8"/>
  <c r="BP330" i="8"/>
  <c r="BN330" i="8"/>
  <c r="BL330" i="8"/>
  <c r="BH330" i="8"/>
  <c r="BF330" i="8"/>
  <c r="BD330" i="8"/>
  <c r="AR330" i="8"/>
  <c r="AP330" i="8"/>
  <c r="AN330" i="8"/>
  <c r="AJ330" i="8"/>
  <c r="AH330" i="8"/>
  <c r="AF330" i="8"/>
  <c r="AB330" i="8"/>
  <c r="Z330" i="8"/>
  <c r="X330" i="8"/>
  <c r="T330" i="8"/>
  <c r="R330" i="8"/>
  <c r="P330" i="8"/>
  <c r="BX329" i="8"/>
  <c r="BV329" i="8"/>
  <c r="BT329" i="8"/>
  <c r="BP329" i="8"/>
  <c r="BN329" i="8"/>
  <c r="BL329" i="8"/>
  <c r="BH329" i="8"/>
  <c r="BF329" i="8"/>
  <c r="BD329" i="8"/>
  <c r="AR329" i="8"/>
  <c r="AP329" i="8"/>
  <c r="AN329" i="8"/>
  <c r="AJ329" i="8"/>
  <c r="AH329" i="8"/>
  <c r="AF329" i="8"/>
  <c r="AB329" i="8"/>
  <c r="Z329" i="8"/>
  <c r="X329" i="8"/>
  <c r="T329" i="8"/>
  <c r="R329" i="8"/>
  <c r="P329" i="8"/>
  <c r="BX328" i="8"/>
  <c r="BV328" i="8"/>
  <c r="BT328" i="8"/>
  <c r="BP328" i="8"/>
  <c r="BN328" i="8"/>
  <c r="BL328" i="8"/>
  <c r="BH328" i="8"/>
  <c r="BF328" i="8"/>
  <c r="BD328" i="8"/>
  <c r="AR328" i="8"/>
  <c r="AP328" i="8"/>
  <c r="AN328" i="8"/>
  <c r="AJ328" i="8"/>
  <c r="AH328" i="8"/>
  <c r="AF328" i="8"/>
  <c r="AB328" i="8"/>
  <c r="Z328" i="8"/>
  <c r="X328" i="8"/>
  <c r="T328" i="8"/>
  <c r="R328" i="8"/>
  <c r="P328" i="8"/>
  <c r="BX327" i="8"/>
  <c r="BV327" i="8"/>
  <c r="BT327" i="8"/>
  <c r="BP327" i="8"/>
  <c r="BN327" i="8"/>
  <c r="BL327" i="8"/>
  <c r="BH327" i="8"/>
  <c r="BF327" i="8"/>
  <c r="BD327" i="8"/>
  <c r="AR327" i="8"/>
  <c r="AP327" i="8"/>
  <c r="AN327" i="8"/>
  <c r="AJ327" i="8"/>
  <c r="AH327" i="8"/>
  <c r="AF327" i="8"/>
  <c r="AB327" i="8"/>
  <c r="Z327" i="8"/>
  <c r="X327" i="8"/>
  <c r="T327" i="8"/>
  <c r="R327" i="8"/>
  <c r="P327" i="8"/>
  <c r="BX326" i="8"/>
  <c r="BV326" i="8"/>
  <c r="BT326" i="8"/>
  <c r="BP326" i="8"/>
  <c r="BN326" i="8"/>
  <c r="BL326" i="8"/>
  <c r="BH326" i="8"/>
  <c r="BF326" i="8"/>
  <c r="BD326" i="8"/>
  <c r="AR326" i="8"/>
  <c r="AP326" i="8"/>
  <c r="AN326" i="8"/>
  <c r="AJ326" i="8"/>
  <c r="AH326" i="8"/>
  <c r="AF326" i="8"/>
  <c r="AB326" i="8"/>
  <c r="Z326" i="8"/>
  <c r="X326" i="8"/>
  <c r="T326" i="8"/>
  <c r="R326" i="8"/>
  <c r="P326" i="8"/>
  <c r="BX325" i="8"/>
  <c r="BV325" i="8"/>
  <c r="BT325" i="8"/>
  <c r="BP325" i="8"/>
  <c r="BN325" i="8"/>
  <c r="BL325" i="8"/>
  <c r="BH325" i="8"/>
  <c r="BF325" i="8"/>
  <c r="BD325" i="8"/>
  <c r="AR325" i="8"/>
  <c r="AP325" i="8"/>
  <c r="AN325" i="8"/>
  <c r="AJ325" i="8"/>
  <c r="AH325" i="8"/>
  <c r="AF325" i="8"/>
  <c r="AB325" i="8"/>
  <c r="Z325" i="8"/>
  <c r="X325" i="8"/>
  <c r="T325" i="8"/>
  <c r="R325" i="8"/>
  <c r="P325" i="8"/>
  <c r="BX324" i="8"/>
  <c r="BV324" i="8"/>
  <c r="BT324" i="8"/>
  <c r="BH324" i="8"/>
  <c r="BF324" i="8"/>
  <c r="BD324" i="8"/>
  <c r="AZ324" i="8"/>
  <c r="AX324" i="8"/>
  <c r="AV324" i="8"/>
  <c r="AR324" i="8"/>
  <c r="AP324" i="8"/>
  <c r="AN324" i="8"/>
  <c r="AB324" i="8"/>
  <c r="Z324" i="8"/>
  <c r="X324" i="8"/>
  <c r="T324" i="8"/>
  <c r="R324" i="8"/>
  <c r="P324" i="8"/>
  <c r="BX323" i="8"/>
  <c r="BV323" i="8"/>
  <c r="BT323" i="8"/>
  <c r="BP323" i="8"/>
  <c r="BN323" i="8"/>
  <c r="BL323" i="8"/>
  <c r="AZ323" i="8"/>
  <c r="AX323" i="8"/>
  <c r="AV323" i="8"/>
  <c r="AR323" i="8"/>
  <c r="AP323" i="8"/>
  <c r="AN323" i="8"/>
  <c r="AB323" i="8"/>
  <c r="Z323" i="8"/>
  <c r="X323" i="8"/>
  <c r="T323" i="8"/>
  <c r="R323" i="8"/>
  <c r="P323" i="8"/>
  <c r="BP322" i="8"/>
  <c r="BN322" i="8"/>
  <c r="BL322" i="8"/>
  <c r="BH322" i="8"/>
  <c r="BF322" i="8"/>
  <c r="BD322" i="8"/>
  <c r="AZ322" i="8"/>
  <c r="AX322" i="8"/>
  <c r="AV322" i="8"/>
  <c r="AR322" i="8"/>
  <c r="AP322" i="8"/>
  <c r="AN322" i="8"/>
  <c r="AB322" i="8"/>
  <c r="Z322" i="8"/>
  <c r="X322" i="8"/>
  <c r="T322" i="8"/>
  <c r="R322" i="8"/>
  <c r="P322" i="8"/>
  <c r="BX320" i="8"/>
  <c r="BV320" i="8"/>
  <c r="BT320" i="8"/>
  <c r="BP320" i="8"/>
  <c r="BN320" i="8"/>
  <c r="BL320" i="8"/>
  <c r="BH320" i="8"/>
  <c r="BF320" i="8"/>
  <c r="BD320" i="8"/>
  <c r="AZ320" i="8"/>
  <c r="AX320" i="8"/>
  <c r="AV320" i="8"/>
  <c r="AR320" i="8"/>
  <c r="AP320" i="8"/>
  <c r="AN320" i="8"/>
  <c r="AJ320" i="8"/>
  <c r="AH320" i="8"/>
  <c r="AF320" i="8"/>
  <c r="T320" i="8"/>
  <c r="R320" i="8"/>
  <c r="P320" i="8"/>
  <c r="BX319" i="8"/>
  <c r="BV319" i="8"/>
  <c r="BT319" i="8"/>
  <c r="BP319" i="8"/>
  <c r="BN319" i="8"/>
  <c r="BL319" i="8"/>
  <c r="BH319" i="8"/>
  <c r="BF319" i="8"/>
  <c r="BD319" i="8"/>
  <c r="AZ319" i="8"/>
  <c r="AX319" i="8"/>
  <c r="AV319" i="8"/>
  <c r="AR319" i="8"/>
  <c r="AP319" i="8"/>
  <c r="AN319" i="8"/>
  <c r="AJ319" i="8"/>
  <c r="AH319" i="8"/>
  <c r="AF319" i="8"/>
  <c r="T319" i="8"/>
  <c r="R319" i="8"/>
  <c r="P319" i="8"/>
  <c r="BX318" i="8"/>
  <c r="BV318" i="8"/>
  <c r="BT318" i="8"/>
  <c r="BP318" i="8"/>
  <c r="BN318" i="8"/>
  <c r="BL318" i="8"/>
  <c r="BH318" i="8"/>
  <c r="BF318" i="8"/>
  <c r="BD318" i="8"/>
  <c r="AZ318" i="8"/>
  <c r="AX318" i="8"/>
  <c r="AV318" i="8"/>
  <c r="AR318" i="8"/>
  <c r="AP318" i="8"/>
  <c r="AN318" i="8"/>
  <c r="AJ318" i="8"/>
  <c r="AH318" i="8"/>
  <c r="AF318" i="8"/>
  <c r="T318" i="8"/>
  <c r="R318" i="8"/>
  <c r="P318" i="8"/>
  <c r="BX317" i="8"/>
  <c r="BV317" i="8"/>
  <c r="BT317" i="8"/>
  <c r="BP317" i="8"/>
  <c r="BN317" i="8"/>
  <c r="BL317" i="8"/>
  <c r="BH317" i="8"/>
  <c r="BF317" i="8"/>
  <c r="BD317" i="8"/>
  <c r="AZ317" i="8"/>
  <c r="AX317" i="8"/>
  <c r="AV317" i="8"/>
  <c r="AR317" i="8"/>
  <c r="AP317" i="8"/>
  <c r="AN317" i="8"/>
  <c r="AJ317" i="8"/>
  <c r="AH317" i="8"/>
  <c r="AF317" i="8"/>
  <c r="T317" i="8"/>
  <c r="R317" i="8"/>
  <c r="P317" i="8"/>
  <c r="BX316" i="8"/>
  <c r="BV316" i="8"/>
  <c r="BT316" i="8"/>
  <c r="BP316" i="8"/>
  <c r="BN316" i="8"/>
  <c r="BL316" i="8"/>
  <c r="BH316" i="8"/>
  <c r="BF316" i="8"/>
  <c r="BD316" i="8"/>
  <c r="AZ316" i="8"/>
  <c r="AX316" i="8"/>
  <c r="AV316" i="8"/>
  <c r="AR316" i="8"/>
  <c r="AP316" i="8"/>
  <c r="AN316" i="8"/>
  <c r="AJ316" i="8"/>
  <c r="AH316" i="8"/>
  <c r="AF316" i="8"/>
  <c r="T316" i="8"/>
  <c r="R316" i="8"/>
  <c r="P316" i="8"/>
  <c r="BX315" i="8"/>
  <c r="BV315" i="8"/>
  <c r="BT315" i="8"/>
  <c r="BP315" i="8"/>
  <c r="BN315" i="8"/>
  <c r="BL315" i="8"/>
  <c r="BH315" i="8"/>
  <c r="BF315" i="8"/>
  <c r="BD315" i="8"/>
  <c r="AZ315" i="8"/>
  <c r="AX315" i="8"/>
  <c r="AV315" i="8"/>
  <c r="AR315" i="8"/>
  <c r="AP315" i="8"/>
  <c r="AN315" i="8"/>
  <c r="AJ315" i="8"/>
  <c r="AH315" i="8"/>
  <c r="AF315" i="8"/>
  <c r="AB315" i="8"/>
  <c r="Z315" i="8"/>
  <c r="X315" i="8"/>
  <c r="J315" i="8"/>
  <c r="R315" i="8" s="1"/>
  <c r="BX314" i="8"/>
  <c r="BV314" i="8"/>
  <c r="BT314" i="8"/>
  <c r="BH314" i="8"/>
  <c r="BF314" i="8"/>
  <c r="BD314" i="8"/>
  <c r="AZ314" i="8"/>
  <c r="AX314" i="8"/>
  <c r="AV314" i="8"/>
  <c r="AR314" i="8"/>
  <c r="AP314" i="8"/>
  <c r="AN314" i="8"/>
  <c r="AB314" i="8"/>
  <c r="Z314" i="8"/>
  <c r="X314" i="8"/>
  <c r="T314" i="8"/>
  <c r="R314" i="8"/>
  <c r="P314" i="8"/>
  <c r="J314" i="8"/>
  <c r="BN314" i="8" s="1"/>
  <c r="BX313" i="8"/>
  <c r="BV313" i="8"/>
  <c r="BT313" i="8"/>
  <c r="BP313" i="8"/>
  <c r="BN313" i="8"/>
  <c r="BL313" i="8"/>
  <c r="AZ313" i="8"/>
  <c r="AX313" i="8"/>
  <c r="AV313" i="8"/>
  <c r="AR313" i="8"/>
  <c r="AP313" i="8"/>
  <c r="AN313" i="8"/>
  <c r="AB313" i="8"/>
  <c r="Z313" i="8"/>
  <c r="X313" i="8"/>
  <c r="T313" i="8"/>
  <c r="R313" i="8"/>
  <c r="P313" i="8"/>
  <c r="J313" i="8"/>
  <c r="BX312" i="8"/>
  <c r="BV312" i="8"/>
  <c r="BT312" i="8"/>
  <c r="BP312" i="8"/>
  <c r="BN312" i="8"/>
  <c r="BL312" i="8"/>
  <c r="BH312" i="8"/>
  <c r="BF312" i="8"/>
  <c r="BD312" i="8"/>
  <c r="AZ312" i="8"/>
  <c r="AX312" i="8"/>
  <c r="AV312" i="8"/>
  <c r="AR312" i="8"/>
  <c r="AP312" i="8"/>
  <c r="AN312" i="8"/>
  <c r="AJ312" i="8"/>
  <c r="AH312" i="8"/>
  <c r="AF312" i="8"/>
  <c r="T312" i="8"/>
  <c r="R312" i="8"/>
  <c r="P312" i="8"/>
  <c r="J312" i="8"/>
  <c r="Z312" i="8" s="1"/>
  <c r="BX311" i="8"/>
  <c r="BV311" i="8"/>
  <c r="BT311" i="8"/>
  <c r="BP311" i="8"/>
  <c r="BN311" i="8"/>
  <c r="BL311" i="8"/>
  <c r="BH311" i="8"/>
  <c r="BF311" i="8"/>
  <c r="BD311" i="8"/>
  <c r="AZ311" i="8"/>
  <c r="AX311" i="8"/>
  <c r="AV311" i="8"/>
  <c r="AR311" i="8"/>
  <c r="AP311" i="8"/>
  <c r="AN311" i="8"/>
  <c r="AJ311" i="8"/>
  <c r="AH311" i="8"/>
  <c r="AF311" i="8"/>
  <c r="T311" i="8"/>
  <c r="R311" i="8"/>
  <c r="P311" i="8"/>
  <c r="J311" i="8"/>
  <c r="L311" i="8" s="1"/>
  <c r="BX310" i="8"/>
  <c r="BV310" i="8"/>
  <c r="BT310" i="8"/>
  <c r="BP310" i="8"/>
  <c r="BN310" i="8"/>
  <c r="BL310" i="8"/>
  <c r="BH310" i="8"/>
  <c r="BF310" i="8"/>
  <c r="BD310" i="8"/>
  <c r="BX309" i="8"/>
  <c r="BV309" i="8"/>
  <c r="BT309" i="8"/>
  <c r="BP309" i="8"/>
  <c r="BN309" i="8"/>
  <c r="BL309" i="8"/>
  <c r="BH309" i="8"/>
  <c r="BF309" i="8"/>
  <c r="BD309" i="8"/>
  <c r="BX308" i="8"/>
  <c r="BV308" i="8"/>
  <c r="BT308" i="8"/>
  <c r="BP308" i="8"/>
  <c r="BN308" i="8"/>
  <c r="BL308" i="8"/>
  <c r="AZ308" i="8"/>
  <c r="AX308" i="8"/>
  <c r="AV308" i="8"/>
  <c r="AR308" i="8"/>
  <c r="AP308" i="8"/>
  <c r="AN308" i="8"/>
  <c r="AB308" i="8"/>
  <c r="Z308" i="8"/>
  <c r="X308" i="8"/>
  <c r="T308" i="8"/>
  <c r="R308" i="8"/>
  <c r="P308" i="8"/>
  <c r="J308" i="8"/>
  <c r="BF308" i="8" s="1"/>
  <c r="BX307" i="8"/>
  <c r="BV307" i="8"/>
  <c r="BT307" i="8"/>
  <c r="BH307" i="8"/>
  <c r="BF307" i="8"/>
  <c r="BD307" i="8"/>
  <c r="AZ307" i="8"/>
  <c r="AX307" i="8"/>
  <c r="AV307" i="8"/>
  <c r="AR307" i="8"/>
  <c r="AP307" i="8"/>
  <c r="AN307" i="8"/>
  <c r="AB307" i="8"/>
  <c r="Z307" i="8"/>
  <c r="X307" i="8"/>
  <c r="T307" i="8"/>
  <c r="R307" i="8"/>
  <c r="P307" i="8"/>
  <c r="J307" i="8"/>
  <c r="BP306" i="8"/>
  <c r="BN306" i="8"/>
  <c r="BL306" i="8"/>
  <c r="BH306" i="8"/>
  <c r="BF306" i="8"/>
  <c r="BD306" i="8"/>
  <c r="AZ306" i="8"/>
  <c r="AX306" i="8"/>
  <c r="AV306" i="8"/>
  <c r="AR306" i="8"/>
  <c r="AP306" i="8"/>
  <c r="AN306" i="8"/>
  <c r="AB306" i="8"/>
  <c r="Z306" i="8"/>
  <c r="X306" i="8"/>
  <c r="T306" i="8"/>
  <c r="R306" i="8"/>
  <c r="P306" i="8"/>
  <c r="J306" i="8"/>
  <c r="BV306" i="8" s="1"/>
  <c r="BP305" i="8"/>
  <c r="BN305" i="8"/>
  <c r="BL305" i="8"/>
  <c r="BH305" i="8"/>
  <c r="BF305" i="8"/>
  <c r="BD305" i="8"/>
  <c r="AZ305" i="8"/>
  <c r="AX305" i="8"/>
  <c r="AV305" i="8"/>
  <c r="AR305" i="8"/>
  <c r="AP305" i="8"/>
  <c r="AN305" i="8"/>
  <c r="AB305" i="8"/>
  <c r="Z305" i="8"/>
  <c r="X305" i="8"/>
  <c r="T305" i="8"/>
  <c r="R305" i="8"/>
  <c r="P305" i="8"/>
  <c r="J305" i="8"/>
  <c r="BV305" i="8" s="1"/>
  <c r="BP304" i="8"/>
  <c r="BN304" i="8"/>
  <c r="BL304" i="8"/>
  <c r="BH304" i="8"/>
  <c r="BF304" i="8"/>
  <c r="BD304" i="8"/>
  <c r="AZ304" i="8"/>
  <c r="AX304" i="8"/>
  <c r="AV304" i="8"/>
  <c r="AR304" i="8"/>
  <c r="AP304" i="8"/>
  <c r="AN304" i="8"/>
  <c r="AB304" i="8"/>
  <c r="Z304" i="8"/>
  <c r="X304" i="8"/>
  <c r="T304" i="8"/>
  <c r="R304" i="8"/>
  <c r="P304" i="8"/>
  <c r="J304" i="8"/>
  <c r="BV304" i="8" s="1"/>
  <c r="BP303" i="8"/>
  <c r="BN303" i="8"/>
  <c r="BL303" i="8"/>
  <c r="BH303" i="8"/>
  <c r="BF303" i="8"/>
  <c r="BD303" i="8"/>
  <c r="AZ303" i="8"/>
  <c r="AX303" i="8"/>
  <c r="AV303" i="8"/>
  <c r="AR303" i="8"/>
  <c r="AP303" i="8"/>
  <c r="AN303" i="8"/>
  <c r="AB303" i="8"/>
  <c r="Z303" i="8"/>
  <c r="X303" i="8"/>
  <c r="T303" i="8"/>
  <c r="R303" i="8"/>
  <c r="P303" i="8"/>
  <c r="J303" i="8"/>
  <c r="BX302" i="8"/>
  <c r="BV302" i="8"/>
  <c r="BT302" i="8"/>
  <c r="BP302" i="8"/>
  <c r="BN302" i="8"/>
  <c r="BL302" i="8"/>
  <c r="BH302" i="8"/>
  <c r="BF302" i="8"/>
  <c r="BD302" i="8"/>
  <c r="BX301" i="8"/>
  <c r="BV301" i="8"/>
  <c r="BT301" i="8"/>
  <c r="BP301" i="8"/>
  <c r="BN301" i="8"/>
  <c r="BL301" i="8"/>
  <c r="BH301" i="8"/>
  <c r="BF301" i="8"/>
  <c r="BD301" i="8"/>
  <c r="AR301" i="8"/>
  <c r="AP301" i="8"/>
  <c r="AN301" i="8"/>
  <c r="AJ301" i="8"/>
  <c r="AH301" i="8"/>
  <c r="AF301" i="8"/>
  <c r="AB301" i="8"/>
  <c r="Z301" i="8"/>
  <c r="X301" i="8"/>
  <c r="T301" i="8"/>
  <c r="R301" i="8"/>
  <c r="P301" i="8"/>
  <c r="BP300" i="8"/>
  <c r="BN300" i="8"/>
  <c r="BL300" i="8"/>
  <c r="BH300" i="8"/>
  <c r="BF300" i="8"/>
  <c r="BD300" i="8"/>
  <c r="AZ300" i="8"/>
  <c r="AX300" i="8"/>
  <c r="AV300" i="8"/>
  <c r="AR300" i="8"/>
  <c r="AP300" i="8"/>
  <c r="AN300" i="8"/>
  <c r="AB300" i="8"/>
  <c r="Z300" i="8"/>
  <c r="X300" i="8"/>
  <c r="T300" i="8"/>
  <c r="R300" i="8"/>
  <c r="P300" i="8"/>
  <c r="BX299" i="8"/>
  <c r="BV299" i="8"/>
  <c r="BT299" i="8"/>
  <c r="BP299" i="8"/>
  <c r="BN299" i="8"/>
  <c r="BL299" i="8"/>
  <c r="AZ299" i="8"/>
  <c r="AX299" i="8"/>
  <c r="AV299" i="8"/>
  <c r="AR299" i="8"/>
  <c r="AP299" i="8"/>
  <c r="AN299" i="8"/>
  <c r="AB299" i="8"/>
  <c r="Z299" i="8"/>
  <c r="X299" i="8"/>
  <c r="T299" i="8"/>
  <c r="R299" i="8"/>
  <c r="P299" i="8"/>
  <c r="BX298" i="8"/>
  <c r="BV298" i="8"/>
  <c r="BT298" i="8"/>
  <c r="BH298" i="8"/>
  <c r="BF298" i="8"/>
  <c r="BD298" i="8"/>
  <c r="AZ298" i="8"/>
  <c r="AX298" i="8"/>
  <c r="AV298" i="8"/>
  <c r="AR298" i="8"/>
  <c r="AP298" i="8"/>
  <c r="AN298" i="8"/>
  <c r="AB298" i="8"/>
  <c r="Z298" i="8"/>
  <c r="X298" i="8"/>
  <c r="T298" i="8"/>
  <c r="R298" i="8"/>
  <c r="P298" i="8"/>
  <c r="BX297" i="8"/>
  <c r="BV297" i="8"/>
  <c r="BT297" i="8"/>
  <c r="BH297" i="8"/>
  <c r="BF297" i="8"/>
  <c r="BD297" i="8"/>
  <c r="AZ297" i="8"/>
  <c r="AX297" i="8"/>
  <c r="AV297" i="8"/>
  <c r="AR297" i="8"/>
  <c r="AP297" i="8"/>
  <c r="AN297" i="8"/>
  <c r="AB297" i="8"/>
  <c r="Z297" i="8"/>
  <c r="X297" i="8"/>
  <c r="T297" i="8"/>
  <c r="R297" i="8"/>
  <c r="P297" i="8"/>
  <c r="BX296" i="8"/>
  <c r="BV296" i="8"/>
  <c r="BT296" i="8"/>
  <c r="BP296" i="8"/>
  <c r="BN296" i="8"/>
  <c r="BL296" i="8"/>
  <c r="AZ296" i="8"/>
  <c r="AX296" i="8"/>
  <c r="AV296" i="8"/>
  <c r="AR296" i="8"/>
  <c r="AP296" i="8"/>
  <c r="AN296" i="8"/>
  <c r="AB296" i="8"/>
  <c r="Z296" i="8"/>
  <c r="X296" i="8"/>
  <c r="T296" i="8"/>
  <c r="R296" i="8"/>
  <c r="P296" i="8"/>
  <c r="BX295" i="8"/>
  <c r="BV295" i="8"/>
  <c r="BT295" i="8"/>
  <c r="BH295" i="8"/>
  <c r="BF295" i="8"/>
  <c r="BD295" i="8"/>
  <c r="AZ295" i="8"/>
  <c r="AX295" i="8"/>
  <c r="AV295" i="8"/>
  <c r="AR295" i="8"/>
  <c r="AP295" i="8"/>
  <c r="AN295" i="8"/>
  <c r="AB295" i="8"/>
  <c r="Z295" i="8"/>
  <c r="X295" i="8"/>
  <c r="T295" i="8"/>
  <c r="R295" i="8"/>
  <c r="P295" i="8"/>
  <c r="BX294" i="8"/>
  <c r="BV294" i="8"/>
  <c r="BT294" i="8"/>
  <c r="BP294" i="8"/>
  <c r="BN294" i="8"/>
  <c r="BL294" i="8"/>
  <c r="AZ294" i="8"/>
  <c r="AX294" i="8"/>
  <c r="AV294" i="8"/>
  <c r="AR294" i="8"/>
  <c r="AP294" i="8"/>
  <c r="AN294" i="8"/>
  <c r="AB294" i="8"/>
  <c r="Z294" i="8"/>
  <c r="X294" i="8"/>
  <c r="T294" i="8"/>
  <c r="R294" i="8"/>
  <c r="P294" i="8"/>
  <c r="BP293" i="8"/>
  <c r="BN293" i="8"/>
  <c r="BL293" i="8"/>
  <c r="BH293" i="8"/>
  <c r="BF293" i="8"/>
  <c r="BD293" i="8"/>
  <c r="AZ293" i="8"/>
  <c r="AX293" i="8"/>
  <c r="AV293" i="8"/>
  <c r="AR293" i="8"/>
  <c r="AP293" i="8"/>
  <c r="AN293" i="8"/>
  <c r="AB293" i="8"/>
  <c r="Z293" i="8"/>
  <c r="X293" i="8"/>
  <c r="T293" i="8"/>
  <c r="R293" i="8"/>
  <c r="P293" i="8"/>
  <c r="BP292" i="8"/>
  <c r="BN292" i="8"/>
  <c r="BL292" i="8"/>
  <c r="BH292" i="8"/>
  <c r="BF292" i="8"/>
  <c r="BD292" i="8"/>
  <c r="AZ292" i="8"/>
  <c r="AX292" i="8"/>
  <c r="AV292" i="8"/>
  <c r="AR292" i="8"/>
  <c r="AP292" i="8"/>
  <c r="AN292" i="8"/>
  <c r="AB292" i="8"/>
  <c r="Z292" i="8"/>
  <c r="X292" i="8"/>
  <c r="T292" i="8"/>
  <c r="R292" i="8"/>
  <c r="P292" i="8"/>
  <c r="BX291" i="8"/>
  <c r="BV291" i="8"/>
  <c r="BT291" i="8"/>
  <c r="BP291" i="8"/>
  <c r="BN291" i="8"/>
  <c r="BL291" i="8"/>
  <c r="BH291" i="8"/>
  <c r="BF291" i="8"/>
  <c r="BD291" i="8"/>
  <c r="BX290" i="8"/>
  <c r="BV290" i="8"/>
  <c r="BT290" i="8"/>
  <c r="BP290" i="8"/>
  <c r="BN290" i="8"/>
  <c r="BL290" i="8"/>
  <c r="BH290" i="8"/>
  <c r="BF290" i="8"/>
  <c r="BD290" i="8"/>
  <c r="BX289" i="8"/>
  <c r="BV289" i="8"/>
  <c r="BT289" i="8"/>
  <c r="BP289" i="8"/>
  <c r="BN289" i="8"/>
  <c r="BL289" i="8"/>
  <c r="BH289" i="8"/>
  <c r="BF289" i="8"/>
  <c r="BD289" i="8"/>
  <c r="BX288" i="8"/>
  <c r="BV288" i="8"/>
  <c r="BT288" i="8"/>
  <c r="BP288" i="8"/>
  <c r="BN288" i="8"/>
  <c r="BL288" i="8"/>
  <c r="BH288" i="8"/>
  <c r="BF288" i="8"/>
  <c r="BD288" i="8"/>
  <c r="AR288" i="8"/>
  <c r="AP288" i="8"/>
  <c r="AN288" i="8"/>
  <c r="AJ288" i="8"/>
  <c r="AH288" i="8"/>
  <c r="AF288" i="8"/>
  <c r="AB288" i="8"/>
  <c r="Z288" i="8"/>
  <c r="X288" i="8"/>
  <c r="T288" i="8"/>
  <c r="R288" i="8"/>
  <c r="P288" i="8"/>
  <c r="BX287" i="8"/>
  <c r="BV287" i="8"/>
  <c r="BT287" i="8"/>
  <c r="BP287" i="8"/>
  <c r="BN287" i="8"/>
  <c r="BL287" i="8"/>
  <c r="BH287" i="8"/>
  <c r="BF287" i="8"/>
  <c r="BD287" i="8"/>
  <c r="AR287" i="8"/>
  <c r="AP287" i="8"/>
  <c r="AN287" i="8"/>
  <c r="AJ287" i="8"/>
  <c r="AH287" i="8"/>
  <c r="AF287" i="8"/>
  <c r="AB287" i="8"/>
  <c r="Z287" i="8"/>
  <c r="X287" i="8"/>
  <c r="T287" i="8"/>
  <c r="R287" i="8"/>
  <c r="P287" i="8"/>
  <c r="BX286" i="8"/>
  <c r="BV286" i="8"/>
  <c r="BT286" i="8"/>
  <c r="BP286" i="8"/>
  <c r="BN286" i="8"/>
  <c r="BL286" i="8"/>
  <c r="BH286" i="8"/>
  <c r="BF286" i="8"/>
  <c r="BD286" i="8"/>
  <c r="AR286" i="8"/>
  <c r="AP286" i="8"/>
  <c r="AN286" i="8"/>
  <c r="AJ286" i="8"/>
  <c r="AH286" i="8"/>
  <c r="AF286" i="8"/>
  <c r="AB286" i="8"/>
  <c r="Z286" i="8"/>
  <c r="X286" i="8"/>
  <c r="T286" i="8"/>
  <c r="R286" i="8"/>
  <c r="P286" i="8"/>
  <c r="BX285" i="8"/>
  <c r="BV285" i="8"/>
  <c r="BT285" i="8"/>
  <c r="BP285" i="8"/>
  <c r="BN285" i="8"/>
  <c r="BL285" i="8"/>
  <c r="BH285" i="8"/>
  <c r="BF285" i="8"/>
  <c r="BD285" i="8"/>
  <c r="AR285" i="8"/>
  <c r="AP285" i="8"/>
  <c r="AN285" i="8"/>
  <c r="AJ285" i="8"/>
  <c r="AH285" i="8"/>
  <c r="AF285" i="8"/>
  <c r="AB285" i="8"/>
  <c r="Z285" i="8"/>
  <c r="X285" i="8"/>
  <c r="T285" i="8"/>
  <c r="R285" i="8"/>
  <c r="P285" i="8"/>
  <c r="BX284" i="8"/>
  <c r="BV284" i="8"/>
  <c r="BT284" i="8"/>
  <c r="BP284" i="8"/>
  <c r="BN284" i="8"/>
  <c r="BL284" i="8"/>
  <c r="BH284" i="8"/>
  <c r="BF284" i="8"/>
  <c r="BD284" i="8"/>
  <c r="AR284" i="8"/>
  <c r="AP284" i="8"/>
  <c r="AN284" i="8"/>
  <c r="AJ284" i="8"/>
  <c r="AH284" i="8"/>
  <c r="AF284" i="8"/>
  <c r="AB284" i="8"/>
  <c r="Z284" i="8"/>
  <c r="X284" i="8"/>
  <c r="T284" i="8"/>
  <c r="R284" i="8"/>
  <c r="P284" i="8"/>
  <c r="BX283" i="8"/>
  <c r="BV283" i="8"/>
  <c r="BT283" i="8"/>
  <c r="BP283" i="8"/>
  <c r="BN283" i="8"/>
  <c r="BL283" i="8"/>
  <c r="BH283" i="8"/>
  <c r="BF283" i="8"/>
  <c r="BD283" i="8"/>
  <c r="AR283" i="8"/>
  <c r="AP283" i="8"/>
  <c r="AN283" i="8"/>
  <c r="AJ283" i="8"/>
  <c r="AH283" i="8"/>
  <c r="AF283" i="8"/>
  <c r="AB283" i="8"/>
  <c r="Z283" i="8"/>
  <c r="X283" i="8"/>
  <c r="T283" i="8"/>
  <c r="R283" i="8"/>
  <c r="P283" i="8"/>
  <c r="BX282" i="8"/>
  <c r="BV282" i="8"/>
  <c r="BT282" i="8"/>
  <c r="BP282" i="8"/>
  <c r="BN282" i="8"/>
  <c r="BL282" i="8"/>
  <c r="BH282" i="8"/>
  <c r="BF282" i="8"/>
  <c r="BD282" i="8"/>
  <c r="AR282" i="8"/>
  <c r="AP282" i="8"/>
  <c r="AN282" i="8"/>
  <c r="AJ282" i="8"/>
  <c r="AH282" i="8"/>
  <c r="AF282" i="8"/>
  <c r="AB282" i="8"/>
  <c r="Z282" i="8"/>
  <c r="X282" i="8"/>
  <c r="T282" i="8"/>
  <c r="R282" i="8"/>
  <c r="P282" i="8"/>
  <c r="BX281" i="8"/>
  <c r="BV281" i="8"/>
  <c r="BT281" i="8"/>
  <c r="BP281" i="8"/>
  <c r="BN281" i="8"/>
  <c r="BL281" i="8"/>
  <c r="BH281" i="8"/>
  <c r="BF281" i="8"/>
  <c r="BD281" i="8"/>
  <c r="AR281" i="8"/>
  <c r="AP281" i="8"/>
  <c r="AN281" i="8"/>
  <c r="AJ281" i="8"/>
  <c r="AH281" i="8"/>
  <c r="AF281" i="8"/>
  <c r="AB281" i="8"/>
  <c r="Z281" i="8"/>
  <c r="X281" i="8"/>
  <c r="T281" i="8"/>
  <c r="R281" i="8"/>
  <c r="P281" i="8"/>
  <c r="BX280" i="8"/>
  <c r="BV280" i="8"/>
  <c r="BT280" i="8"/>
  <c r="BP280" i="8"/>
  <c r="BN280" i="8"/>
  <c r="BL280" i="8"/>
  <c r="BH280" i="8"/>
  <c r="BF280" i="8"/>
  <c r="BD280" i="8"/>
  <c r="AR280" i="8"/>
  <c r="AP280" i="8"/>
  <c r="AN280" i="8"/>
  <c r="AJ280" i="8"/>
  <c r="AH280" i="8"/>
  <c r="AF280" i="8"/>
  <c r="AB280" i="8"/>
  <c r="Z280" i="8"/>
  <c r="X280" i="8"/>
  <c r="T280" i="8"/>
  <c r="R280" i="8"/>
  <c r="P280" i="8"/>
  <c r="BX279" i="8"/>
  <c r="BV279" i="8"/>
  <c r="BT279" i="8"/>
  <c r="BP279" i="8"/>
  <c r="BN279" i="8"/>
  <c r="BL279" i="8"/>
  <c r="BH279" i="8"/>
  <c r="BF279" i="8"/>
  <c r="BD279" i="8"/>
  <c r="AR279" i="8"/>
  <c r="AP279" i="8"/>
  <c r="AN279" i="8"/>
  <c r="AJ279" i="8"/>
  <c r="AH279" i="8"/>
  <c r="AF279" i="8"/>
  <c r="AB279" i="8"/>
  <c r="Z279" i="8"/>
  <c r="X279" i="8"/>
  <c r="T279" i="8"/>
  <c r="R279" i="8"/>
  <c r="P279" i="8"/>
  <c r="BX278" i="8"/>
  <c r="BV278" i="8"/>
  <c r="BT278" i="8"/>
  <c r="BP278" i="8"/>
  <c r="BN278" i="8"/>
  <c r="BL278" i="8"/>
  <c r="BH278" i="8"/>
  <c r="BF278" i="8"/>
  <c r="BD278" i="8"/>
  <c r="AR278" i="8"/>
  <c r="AP278" i="8"/>
  <c r="AN278" i="8"/>
  <c r="AJ278" i="8"/>
  <c r="AH278" i="8"/>
  <c r="AF278" i="8"/>
  <c r="AB278" i="8"/>
  <c r="Z278" i="8"/>
  <c r="X278" i="8"/>
  <c r="T278" i="8"/>
  <c r="R278" i="8"/>
  <c r="P278" i="8"/>
  <c r="BX277" i="8"/>
  <c r="BV277" i="8"/>
  <c r="BT277" i="8"/>
  <c r="BP277" i="8"/>
  <c r="BN277" i="8"/>
  <c r="BL277" i="8"/>
  <c r="BH277" i="8"/>
  <c r="BF277" i="8"/>
  <c r="BD277" i="8"/>
  <c r="AR277" i="8"/>
  <c r="AP277" i="8"/>
  <c r="AN277" i="8"/>
  <c r="AJ277" i="8"/>
  <c r="AH277" i="8"/>
  <c r="AF277" i="8"/>
  <c r="AB277" i="8"/>
  <c r="Z277" i="8"/>
  <c r="X277" i="8"/>
  <c r="T277" i="8"/>
  <c r="R277" i="8"/>
  <c r="P277" i="8"/>
  <c r="BX276" i="8"/>
  <c r="BV276" i="8"/>
  <c r="BT276" i="8"/>
  <c r="BP276" i="8"/>
  <c r="BN276" i="8"/>
  <c r="BL276" i="8"/>
  <c r="BH276" i="8"/>
  <c r="BF276" i="8"/>
  <c r="BD276" i="8"/>
  <c r="AR276" i="8"/>
  <c r="AP276" i="8"/>
  <c r="AN276" i="8"/>
  <c r="AJ276" i="8"/>
  <c r="AH276" i="8"/>
  <c r="AF276" i="8"/>
  <c r="AB276" i="8"/>
  <c r="Z276" i="8"/>
  <c r="X276" i="8"/>
  <c r="T276" i="8"/>
  <c r="R276" i="8"/>
  <c r="P276" i="8"/>
  <c r="BX275" i="8"/>
  <c r="BV275" i="8"/>
  <c r="BT275" i="8"/>
  <c r="BP275" i="8"/>
  <c r="BN275" i="8"/>
  <c r="BL275" i="8"/>
  <c r="BH275" i="8"/>
  <c r="BF275" i="8"/>
  <c r="BD275" i="8"/>
  <c r="AR275" i="8"/>
  <c r="AP275" i="8"/>
  <c r="AN275" i="8"/>
  <c r="AJ275" i="8"/>
  <c r="AH275" i="8"/>
  <c r="AF275" i="8"/>
  <c r="AB275" i="8"/>
  <c r="Z275" i="8"/>
  <c r="X275" i="8"/>
  <c r="T275" i="8"/>
  <c r="R275" i="8"/>
  <c r="P275" i="8"/>
  <c r="BX274" i="8"/>
  <c r="BV274" i="8"/>
  <c r="BT274" i="8"/>
  <c r="BP274" i="8"/>
  <c r="BN274" i="8"/>
  <c r="BL274" i="8"/>
  <c r="BH274" i="8"/>
  <c r="BF274" i="8"/>
  <c r="BD274" i="8"/>
  <c r="AR274" i="8"/>
  <c r="AP274" i="8"/>
  <c r="AN274" i="8"/>
  <c r="AJ274" i="8"/>
  <c r="AH274" i="8"/>
  <c r="AF274" i="8"/>
  <c r="AB274" i="8"/>
  <c r="Z274" i="8"/>
  <c r="X274" i="8"/>
  <c r="T274" i="8"/>
  <c r="R274" i="8"/>
  <c r="P274" i="8"/>
  <c r="BX272" i="8"/>
  <c r="BV272" i="8"/>
  <c r="BT272" i="8"/>
  <c r="BP272" i="8"/>
  <c r="BN272" i="8"/>
  <c r="BL272" i="8"/>
  <c r="BH272" i="8"/>
  <c r="BF272" i="8"/>
  <c r="BD272" i="8"/>
  <c r="BX271" i="8"/>
  <c r="BV271" i="8"/>
  <c r="BT271" i="8"/>
  <c r="BP271" i="8"/>
  <c r="BN271" i="8"/>
  <c r="BL271" i="8"/>
  <c r="BH271" i="8"/>
  <c r="BF271" i="8"/>
  <c r="BD271" i="8"/>
  <c r="AR271" i="8"/>
  <c r="AP271" i="8"/>
  <c r="AN271" i="8"/>
  <c r="AJ271" i="8"/>
  <c r="AH271" i="8"/>
  <c r="AF271" i="8"/>
  <c r="AB271" i="8"/>
  <c r="Z271" i="8"/>
  <c r="X271" i="8"/>
  <c r="T271" i="8"/>
  <c r="R271" i="8"/>
  <c r="P271" i="8"/>
  <c r="BX270" i="8"/>
  <c r="BV270" i="8"/>
  <c r="BT270" i="8"/>
  <c r="BP270" i="8"/>
  <c r="BN270" i="8"/>
  <c r="BL270" i="8"/>
  <c r="BH270" i="8"/>
  <c r="BF270" i="8"/>
  <c r="BD270" i="8"/>
  <c r="AR270" i="8"/>
  <c r="AP270" i="8"/>
  <c r="AN270" i="8"/>
  <c r="AJ270" i="8"/>
  <c r="AH270" i="8"/>
  <c r="AF270" i="8"/>
  <c r="AB270" i="8"/>
  <c r="Z270" i="8"/>
  <c r="X270" i="8"/>
  <c r="T270" i="8"/>
  <c r="R270" i="8"/>
  <c r="P270" i="8"/>
  <c r="BX269" i="8"/>
  <c r="BV269" i="8"/>
  <c r="BT269" i="8"/>
  <c r="BH269" i="8"/>
  <c r="BF269" i="8"/>
  <c r="BD269" i="8"/>
  <c r="AZ269" i="8"/>
  <c r="AX269" i="8"/>
  <c r="AV269" i="8"/>
  <c r="AR269" i="8"/>
  <c r="AP269" i="8"/>
  <c r="AN269" i="8"/>
  <c r="AB269" i="8"/>
  <c r="Z269" i="8"/>
  <c r="X269" i="8"/>
  <c r="T269" i="8"/>
  <c r="R269" i="8"/>
  <c r="P269" i="8"/>
  <c r="BX268" i="8"/>
  <c r="BV268" i="8"/>
  <c r="BT268" i="8"/>
  <c r="BP268" i="8"/>
  <c r="BN268" i="8"/>
  <c r="BL268" i="8"/>
  <c r="AZ268" i="8"/>
  <c r="AX268" i="8"/>
  <c r="AV268" i="8"/>
  <c r="AR268" i="8"/>
  <c r="AP268" i="8"/>
  <c r="AN268" i="8"/>
  <c r="AB268" i="8"/>
  <c r="Z268" i="8"/>
  <c r="X268" i="8"/>
  <c r="T268" i="8"/>
  <c r="R268" i="8"/>
  <c r="P268" i="8"/>
  <c r="BX267" i="8"/>
  <c r="BV267" i="8"/>
  <c r="BT267" i="8"/>
  <c r="BP267" i="8"/>
  <c r="BN267" i="8"/>
  <c r="BL267" i="8"/>
  <c r="AZ267" i="8"/>
  <c r="AX267" i="8"/>
  <c r="AV267" i="8"/>
  <c r="AR267" i="8"/>
  <c r="AP267" i="8"/>
  <c r="AN267" i="8"/>
  <c r="AB267" i="8"/>
  <c r="Z267" i="8"/>
  <c r="X267" i="8"/>
  <c r="T267" i="8"/>
  <c r="R267" i="8"/>
  <c r="P267" i="8"/>
  <c r="BX266" i="8"/>
  <c r="BV266" i="8"/>
  <c r="BT266" i="8"/>
  <c r="BH266" i="8"/>
  <c r="BF266" i="8"/>
  <c r="BD266" i="8"/>
  <c r="AZ266" i="8"/>
  <c r="AX266" i="8"/>
  <c r="AV266" i="8"/>
  <c r="AR266" i="8"/>
  <c r="AP266" i="8"/>
  <c r="AN266" i="8"/>
  <c r="AB266" i="8"/>
  <c r="Z266" i="8"/>
  <c r="X266" i="8"/>
  <c r="T266" i="8"/>
  <c r="R266" i="8"/>
  <c r="P266" i="8"/>
  <c r="BX265" i="8"/>
  <c r="BV265" i="8"/>
  <c r="BT265" i="8"/>
  <c r="BP265" i="8"/>
  <c r="BN265" i="8"/>
  <c r="BL265" i="8"/>
  <c r="BH265" i="8"/>
  <c r="BF265" i="8"/>
  <c r="BD265" i="8"/>
  <c r="AZ265" i="8"/>
  <c r="AX265" i="8"/>
  <c r="AV265" i="8"/>
  <c r="AR265" i="8"/>
  <c r="AP265" i="8"/>
  <c r="AN265" i="8"/>
  <c r="AJ265" i="8"/>
  <c r="AH265" i="8"/>
  <c r="AF265" i="8"/>
  <c r="AB265" i="8"/>
  <c r="Z265" i="8"/>
  <c r="X265" i="8"/>
  <c r="BX264" i="8"/>
  <c r="BV264" i="8"/>
  <c r="BT264" i="8"/>
  <c r="BP264" i="8"/>
  <c r="BN264" i="8"/>
  <c r="BL264" i="8"/>
  <c r="BH264" i="8"/>
  <c r="BF264" i="8"/>
  <c r="BD264" i="8"/>
  <c r="AZ264" i="8"/>
  <c r="AX264" i="8"/>
  <c r="AV264" i="8"/>
  <c r="AR264" i="8"/>
  <c r="AP264" i="8"/>
  <c r="AN264" i="8"/>
  <c r="AJ264" i="8"/>
  <c r="AH264" i="8"/>
  <c r="AF264" i="8"/>
  <c r="AB264" i="8"/>
  <c r="Z264" i="8"/>
  <c r="X264" i="8"/>
  <c r="BX263" i="8"/>
  <c r="BV263" i="8"/>
  <c r="BT263" i="8"/>
  <c r="BP263" i="8"/>
  <c r="BN263" i="8"/>
  <c r="BL263" i="8"/>
  <c r="BH263" i="8"/>
  <c r="BF263" i="8"/>
  <c r="BD263" i="8"/>
  <c r="AR263" i="8"/>
  <c r="AP263" i="8"/>
  <c r="AN263" i="8"/>
  <c r="AJ263" i="8"/>
  <c r="AH263" i="8"/>
  <c r="AF263" i="8"/>
  <c r="AB263" i="8"/>
  <c r="Z263" i="8"/>
  <c r="X263" i="8"/>
  <c r="T263" i="8"/>
  <c r="R263" i="8"/>
  <c r="P263" i="8"/>
  <c r="BX262" i="8"/>
  <c r="BV262" i="8"/>
  <c r="BT262" i="8"/>
  <c r="BP262" i="8"/>
  <c r="BN262" i="8"/>
  <c r="BL262" i="8"/>
  <c r="BH262" i="8"/>
  <c r="BF262" i="8"/>
  <c r="BD262" i="8"/>
  <c r="AR262" i="8"/>
  <c r="AP262" i="8"/>
  <c r="AN262" i="8"/>
  <c r="AJ262" i="8"/>
  <c r="AH262" i="8"/>
  <c r="AF262" i="8"/>
  <c r="AB262" i="8"/>
  <c r="Z262" i="8"/>
  <c r="X262" i="8"/>
  <c r="T262" i="8"/>
  <c r="R262" i="8"/>
  <c r="P262" i="8"/>
  <c r="BX261" i="8"/>
  <c r="BV261" i="8"/>
  <c r="BT261" i="8"/>
  <c r="BP261" i="8"/>
  <c r="BN261" i="8"/>
  <c r="BL261" i="8"/>
  <c r="BH261" i="8"/>
  <c r="BF261" i="8"/>
  <c r="BD261" i="8"/>
  <c r="AR261" i="8"/>
  <c r="AP261" i="8"/>
  <c r="AN261" i="8"/>
  <c r="AJ261" i="8"/>
  <c r="AH261" i="8"/>
  <c r="AF261" i="8"/>
  <c r="AB261" i="8"/>
  <c r="Z261" i="8"/>
  <c r="X261" i="8"/>
  <c r="T261" i="8"/>
  <c r="R261" i="8"/>
  <c r="P261" i="8"/>
  <c r="BX260" i="8"/>
  <c r="BV260" i="8"/>
  <c r="BT260" i="8"/>
  <c r="BP260" i="8"/>
  <c r="BN260" i="8"/>
  <c r="BL260" i="8"/>
  <c r="BH260" i="8"/>
  <c r="BF260" i="8"/>
  <c r="BD260" i="8"/>
  <c r="AR260" i="8"/>
  <c r="AP260" i="8"/>
  <c r="AN260" i="8"/>
  <c r="AJ260" i="8"/>
  <c r="AH260" i="8"/>
  <c r="AF260" i="8"/>
  <c r="AB260" i="8"/>
  <c r="Z260" i="8"/>
  <c r="X260" i="8"/>
  <c r="T260" i="8"/>
  <c r="R260" i="8"/>
  <c r="P260" i="8"/>
  <c r="BX258" i="8"/>
  <c r="BV258" i="8"/>
  <c r="BT258" i="8"/>
  <c r="BH258" i="8"/>
  <c r="BF258" i="8"/>
  <c r="BD258" i="8"/>
  <c r="AZ258" i="8"/>
  <c r="AX258" i="8"/>
  <c r="AV258" i="8"/>
  <c r="AR258" i="8"/>
  <c r="AP258" i="8"/>
  <c r="AN258" i="8"/>
  <c r="AB258" i="8"/>
  <c r="Z258" i="8"/>
  <c r="X258" i="8"/>
  <c r="T258" i="8"/>
  <c r="R258" i="8"/>
  <c r="P258" i="8"/>
  <c r="BX257" i="8"/>
  <c r="BV257" i="8"/>
  <c r="BT257" i="8"/>
  <c r="BP257" i="8"/>
  <c r="BN257" i="8"/>
  <c r="BL257" i="8"/>
  <c r="AZ257" i="8"/>
  <c r="AX257" i="8"/>
  <c r="AV257" i="8"/>
  <c r="AR257" i="8"/>
  <c r="AP257" i="8"/>
  <c r="AN257" i="8"/>
  <c r="AB257" i="8"/>
  <c r="Z257" i="8"/>
  <c r="X257" i="8"/>
  <c r="T257" i="8"/>
  <c r="R257" i="8"/>
  <c r="P257" i="8"/>
  <c r="BX256" i="8"/>
  <c r="BV256" i="8"/>
  <c r="BT256" i="8"/>
  <c r="BP256" i="8"/>
  <c r="BN256" i="8"/>
  <c r="BL256" i="8"/>
  <c r="BH256" i="8"/>
  <c r="BF256" i="8"/>
  <c r="BD256" i="8"/>
  <c r="AZ256" i="8"/>
  <c r="AX256" i="8"/>
  <c r="AV256" i="8"/>
  <c r="AR256" i="8"/>
  <c r="AP256" i="8"/>
  <c r="AN256" i="8"/>
  <c r="AJ256" i="8"/>
  <c r="AH256" i="8"/>
  <c r="AF256" i="8"/>
  <c r="AB256" i="8"/>
  <c r="Z256" i="8"/>
  <c r="X256" i="8"/>
  <c r="BP255" i="8"/>
  <c r="BN255" i="8"/>
  <c r="BL255" i="8"/>
  <c r="BH255" i="8"/>
  <c r="BF255" i="8"/>
  <c r="BD255" i="8"/>
  <c r="AZ255" i="8"/>
  <c r="AX255" i="8"/>
  <c r="AV255" i="8"/>
  <c r="AR255" i="8"/>
  <c r="AP255" i="8"/>
  <c r="AN255" i="8"/>
  <c r="AB255" i="8"/>
  <c r="Z255" i="8"/>
  <c r="X255" i="8"/>
  <c r="T255" i="8"/>
  <c r="R255" i="8"/>
  <c r="P255" i="8"/>
  <c r="BX254" i="8"/>
  <c r="BV254" i="8"/>
  <c r="BT254" i="8"/>
  <c r="BH254" i="8"/>
  <c r="BF254" i="8"/>
  <c r="BD254" i="8"/>
  <c r="AZ254" i="8"/>
  <c r="AX254" i="8"/>
  <c r="AV254" i="8"/>
  <c r="AR254" i="8"/>
  <c r="AP254" i="8"/>
  <c r="AN254" i="8"/>
  <c r="AB254" i="8"/>
  <c r="Z254" i="8"/>
  <c r="X254" i="8"/>
  <c r="T254" i="8"/>
  <c r="R254" i="8"/>
  <c r="P254" i="8"/>
  <c r="BX253" i="8"/>
  <c r="BV253" i="8"/>
  <c r="BT253" i="8"/>
  <c r="BP253" i="8"/>
  <c r="BN253" i="8"/>
  <c r="BL253" i="8"/>
  <c r="AZ253" i="8"/>
  <c r="AX253" i="8"/>
  <c r="AV253" i="8"/>
  <c r="AR253" i="8"/>
  <c r="AP253" i="8"/>
  <c r="AN253" i="8"/>
  <c r="AB253" i="8"/>
  <c r="Z253" i="8"/>
  <c r="X253" i="8"/>
  <c r="T253" i="8"/>
  <c r="R253" i="8"/>
  <c r="P253" i="8"/>
  <c r="BX252" i="8"/>
  <c r="BV252" i="8"/>
  <c r="BT252" i="8"/>
  <c r="BP252" i="8"/>
  <c r="BN252" i="8"/>
  <c r="BL252" i="8"/>
  <c r="BH252" i="8"/>
  <c r="BF252" i="8"/>
  <c r="BD252" i="8"/>
  <c r="AZ252" i="8"/>
  <c r="AX252" i="8"/>
  <c r="AV252" i="8"/>
  <c r="AR252" i="8"/>
  <c r="AP252" i="8"/>
  <c r="AN252" i="8"/>
  <c r="AJ252" i="8"/>
  <c r="AH252" i="8"/>
  <c r="AF252" i="8"/>
  <c r="AB252" i="8"/>
  <c r="Z252" i="8"/>
  <c r="X252" i="8"/>
  <c r="BX251" i="8"/>
  <c r="BV251" i="8"/>
  <c r="BT251" i="8"/>
  <c r="BH251" i="8"/>
  <c r="BF251" i="8"/>
  <c r="BD251" i="8"/>
  <c r="AZ251" i="8"/>
  <c r="AX251" i="8"/>
  <c r="AV251" i="8"/>
  <c r="AR251" i="8"/>
  <c r="AP251" i="8"/>
  <c r="AN251" i="8"/>
  <c r="AB251" i="8"/>
  <c r="Z251" i="8"/>
  <c r="X251" i="8"/>
  <c r="T251" i="8"/>
  <c r="R251" i="8"/>
  <c r="P251" i="8"/>
  <c r="BX250" i="8"/>
  <c r="BV250" i="8"/>
  <c r="BT250" i="8"/>
  <c r="BP250" i="8"/>
  <c r="BN250" i="8"/>
  <c r="BL250" i="8"/>
  <c r="AZ250" i="8"/>
  <c r="AX250" i="8"/>
  <c r="AV250" i="8"/>
  <c r="AR250" i="8"/>
  <c r="AP250" i="8"/>
  <c r="AN250" i="8"/>
  <c r="AB250" i="8"/>
  <c r="Z250" i="8"/>
  <c r="X250" i="8"/>
  <c r="T250" i="8"/>
  <c r="R250" i="8"/>
  <c r="P250" i="8"/>
  <c r="BX249" i="8"/>
  <c r="BV249" i="8"/>
  <c r="BT249" i="8"/>
  <c r="BP249" i="8"/>
  <c r="BN249" i="8"/>
  <c r="BL249" i="8"/>
  <c r="BH249" i="8"/>
  <c r="BF249" i="8"/>
  <c r="BD249" i="8"/>
  <c r="BX248" i="8"/>
  <c r="BV248" i="8"/>
  <c r="BT248" i="8"/>
  <c r="BP248" i="8"/>
  <c r="BN248" i="8"/>
  <c r="BL248" i="8"/>
  <c r="BH248" i="8"/>
  <c r="BF248" i="8"/>
  <c r="BD248" i="8"/>
  <c r="BX247" i="8"/>
  <c r="BV247" i="8"/>
  <c r="BT247" i="8"/>
  <c r="BP247" i="8"/>
  <c r="BN247" i="8"/>
  <c r="BL247" i="8"/>
  <c r="BH247" i="8"/>
  <c r="BF247" i="8"/>
  <c r="BD247" i="8"/>
  <c r="AZ247" i="8"/>
  <c r="AX247" i="8"/>
  <c r="AV247" i="8"/>
  <c r="AR247" i="8"/>
  <c r="AP247" i="8"/>
  <c r="AN247" i="8"/>
  <c r="AJ247" i="8"/>
  <c r="AH247" i="8"/>
  <c r="AF247" i="8"/>
  <c r="T247" i="8"/>
  <c r="R247" i="8"/>
  <c r="P247" i="8"/>
  <c r="BX246" i="8"/>
  <c r="BV246" i="8"/>
  <c r="BT246" i="8"/>
  <c r="BP246" i="8"/>
  <c r="BN246" i="8"/>
  <c r="BL246" i="8"/>
  <c r="BH246" i="8"/>
  <c r="BF246" i="8"/>
  <c r="BD246" i="8"/>
  <c r="AZ246" i="8"/>
  <c r="AX246" i="8"/>
  <c r="AV246" i="8"/>
  <c r="AR246" i="8"/>
  <c r="AP246" i="8"/>
  <c r="AN246" i="8"/>
  <c r="AJ246" i="8"/>
  <c r="AH246" i="8"/>
  <c r="AF246" i="8"/>
  <c r="T246" i="8"/>
  <c r="R246" i="8"/>
  <c r="P246" i="8"/>
  <c r="J246" i="8"/>
  <c r="Z246" i="8" s="1"/>
  <c r="BX245" i="8"/>
  <c r="BV245" i="8"/>
  <c r="BT245" i="8"/>
  <c r="BP245" i="8"/>
  <c r="BN245" i="8"/>
  <c r="BL245" i="8"/>
  <c r="BH245" i="8"/>
  <c r="BF245" i="8"/>
  <c r="BD245" i="8"/>
  <c r="AZ245" i="8"/>
  <c r="AX245" i="8"/>
  <c r="AV245" i="8"/>
  <c r="AR245" i="8"/>
  <c r="AP245" i="8"/>
  <c r="AN245" i="8"/>
  <c r="AJ245" i="8"/>
  <c r="AH245" i="8"/>
  <c r="AF245" i="8"/>
  <c r="T245" i="8"/>
  <c r="R245" i="8"/>
  <c r="P245" i="8"/>
  <c r="J245" i="8"/>
  <c r="Z245" i="8" s="1"/>
  <c r="BX244" i="8"/>
  <c r="BV244" i="8"/>
  <c r="BT244" i="8"/>
  <c r="BP244" i="8"/>
  <c r="BN244" i="8"/>
  <c r="BL244" i="8"/>
  <c r="BH244" i="8"/>
  <c r="BF244" i="8"/>
  <c r="BD244" i="8"/>
  <c r="AR244" i="8"/>
  <c r="AP244" i="8"/>
  <c r="AN244" i="8"/>
  <c r="AJ244" i="8"/>
  <c r="AH244" i="8"/>
  <c r="AF244" i="8"/>
  <c r="AB244" i="8"/>
  <c r="Z244" i="8"/>
  <c r="X244" i="8"/>
  <c r="T244" i="8"/>
  <c r="R244" i="8"/>
  <c r="P244" i="8"/>
  <c r="J244" i="8"/>
  <c r="AX244" i="8" s="1"/>
  <c r="BX243" i="8"/>
  <c r="BV243" i="8"/>
  <c r="BT243" i="8"/>
  <c r="BP243" i="8"/>
  <c r="BN243" i="8"/>
  <c r="BL243" i="8"/>
  <c r="BH243" i="8"/>
  <c r="BF243" i="8"/>
  <c r="BD243" i="8"/>
  <c r="AZ243" i="8"/>
  <c r="AX243" i="8"/>
  <c r="AV243" i="8"/>
  <c r="AR243" i="8"/>
  <c r="AP243" i="8"/>
  <c r="AN243" i="8"/>
  <c r="AJ243" i="8"/>
  <c r="AH243" i="8"/>
  <c r="AF243" i="8"/>
  <c r="T243" i="8"/>
  <c r="R243" i="8"/>
  <c r="P243" i="8"/>
  <c r="J243" i="8"/>
  <c r="Z243" i="8" s="1"/>
  <c r="BX242" i="8"/>
  <c r="BV242" i="8"/>
  <c r="BT242" i="8"/>
  <c r="BP242" i="8"/>
  <c r="BN242" i="8"/>
  <c r="BL242" i="8"/>
  <c r="BH242" i="8"/>
  <c r="BF242" i="8"/>
  <c r="BD242" i="8"/>
  <c r="AZ242" i="8"/>
  <c r="AX242" i="8"/>
  <c r="AV242" i="8"/>
  <c r="AR242" i="8"/>
  <c r="AP242" i="8"/>
  <c r="AN242" i="8"/>
  <c r="AJ242" i="8"/>
  <c r="AH242" i="8"/>
  <c r="AF242" i="8"/>
  <c r="T242" i="8"/>
  <c r="R242" i="8"/>
  <c r="P242" i="8"/>
  <c r="J242" i="8"/>
  <c r="Z242" i="8" s="1"/>
  <c r="BX241" i="8"/>
  <c r="BV241" i="8"/>
  <c r="BT241" i="8"/>
  <c r="BP241" i="8"/>
  <c r="BN241" i="8"/>
  <c r="BL241" i="8"/>
  <c r="BH241" i="8"/>
  <c r="BF241" i="8"/>
  <c r="BD241" i="8"/>
  <c r="AZ241" i="8"/>
  <c r="AX241" i="8"/>
  <c r="AV241" i="8"/>
  <c r="AR241" i="8"/>
  <c r="AP241" i="8"/>
  <c r="AN241" i="8"/>
  <c r="AJ241" i="8"/>
  <c r="AH241" i="8"/>
  <c r="AF241" i="8"/>
  <c r="T241" i="8"/>
  <c r="R241" i="8"/>
  <c r="P241" i="8"/>
  <c r="J241" i="8"/>
  <c r="Z241" i="8" s="1"/>
  <c r="BX239" i="8"/>
  <c r="BV239" i="8"/>
  <c r="BT239" i="8"/>
  <c r="BP239" i="8"/>
  <c r="BN239" i="8"/>
  <c r="BL239" i="8"/>
  <c r="BH239" i="8"/>
  <c r="BF239" i="8"/>
  <c r="BD239" i="8"/>
  <c r="AR239" i="8"/>
  <c r="AP239" i="8"/>
  <c r="AN239" i="8"/>
  <c r="AJ239" i="8"/>
  <c r="AH239" i="8"/>
  <c r="AF239" i="8"/>
  <c r="AB239" i="8"/>
  <c r="Z239" i="8"/>
  <c r="X239" i="8"/>
  <c r="T239" i="8"/>
  <c r="R239" i="8"/>
  <c r="P239" i="8"/>
  <c r="J239" i="8"/>
  <c r="AX239" i="8" s="1"/>
  <c r="BX238" i="8"/>
  <c r="BV238" i="8"/>
  <c r="BT238" i="8"/>
  <c r="BP238" i="8"/>
  <c r="BN238" i="8"/>
  <c r="BL238" i="8"/>
  <c r="BH238" i="8"/>
  <c r="BF238" i="8"/>
  <c r="BD238" i="8"/>
  <c r="AR238" i="8"/>
  <c r="AP238" i="8"/>
  <c r="AN238" i="8"/>
  <c r="AJ238" i="8"/>
  <c r="AH238" i="8"/>
  <c r="AF238" i="8"/>
  <c r="AB238" i="8"/>
  <c r="Z238" i="8"/>
  <c r="X238" i="8"/>
  <c r="T238" i="8"/>
  <c r="R238" i="8"/>
  <c r="P238" i="8"/>
  <c r="J238" i="8"/>
  <c r="AX238" i="8" s="1"/>
  <c r="BX237" i="8"/>
  <c r="BV237" i="8"/>
  <c r="BT237" i="8"/>
  <c r="BP237" i="8"/>
  <c r="BN237" i="8"/>
  <c r="BL237" i="8"/>
  <c r="BH237" i="8"/>
  <c r="BF237" i="8"/>
  <c r="BD237" i="8"/>
  <c r="AR237" i="8"/>
  <c r="AP237" i="8"/>
  <c r="AN237" i="8"/>
  <c r="AJ237" i="8"/>
  <c r="AH237" i="8"/>
  <c r="AF237" i="8"/>
  <c r="AB237" i="8"/>
  <c r="Z237" i="8"/>
  <c r="X237" i="8"/>
  <c r="T237" i="8"/>
  <c r="R237" i="8"/>
  <c r="P237" i="8"/>
  <c r="J237" i="8"/>
  <c r="AX237" i="8" s="1"/>
  <c r="BX236" i="8"/>
  <c r="BV236" i="8"/>
  <c r="BT236" i="8"/>
  <c r="BP236" i="8"/>
  <c r="BN236" i="8"/>
  <c r="BL236" i="8"/>
  <c r="BH236" i="8"/>
  <c r="BF236" i="8"/>
  <c r="BD236" i="8"/>
  <c r="AR236" i="8"/>
  <c r="AP236" i="8"/>
  <c r="AN236" i="8"/>
  <c r="AJ236" i="8"/>
  <c r="AH236" i="8"/>
  <c r="AF236" i="8"/>
  <c r="AB236" i="8"/>
  <c r="Z236" i="8"/>
  <c r="X236" i="8"/>
  <c r="T236" i="8"/>
  <c r="R236" i="8"/>
  <c r="P236" i="8"/>
  <c r="J236" i="8"/>
  <c r="AX236" i="8" s="1"/>
  <c r="BX235" i="8"/>
  <c r="BV235" i="8"/>
  <c r="BT235" i="8"/>
  <c r="BP235" i="8"/>
  <c r="BN235" i="8"/>
  <c r="BL235" i="8"/>
  <c r="BH235" i="8"/>
  <c r="BF235" i="8"/>
  <c r="BD235" i="8"/>
  <c r="AR235" i="8"/>
  <c r="AP235" i="8"/>
  <c r="AN235" i="8"/>
  <c r="AJ235" i="8"/>
  <c r="AH235" i="8"/>
  <c r="AF235" i="8"/>
  <c r="AB235" i="8"/>
  <c r="Z235" i="8"/>
  <c r="X235" i="8"/>
  <c r="T235" i="8"/>
  <c r="R235" i="8"/>
  <c r="P235" i="8"/>
  <c r="J235" i="8"/>
  <c r="AX235" i="8" s="1"/>
  <c r="BX234" i="8"/>
  <c r="BV234" i="8"/>
  <c r="BT234" i="8"/>
  <c r="BP234" i="8"/>
  <c r="BN234" i="8"/>
  <c r="BL234" i="8"/>
  <c r="BH234" i="8"/>
  <c r="BF234" i="8"/>
  <c r="BD234" i="8"/>
  <c r="AR234" i="8"/>
  <c r="AP234" i="8"/>
  <c r="AN234" i="8"/>
  <c r="AJ234" i="8"/>
  <c r="AH234" i="8"/>
  <c r="AF234" i="8"/>
  <c r="AB234" i="8"/>
  <c r="Z234" i="8"/>
  <c r="X234" i="8"/>
  <c r="T234" i="8"/>
  <c r="R234" i="8"/>
  <c r="P234" i="8"/>
  <c r="J234" i="8"/>
  <c r="AX234" i="8" s="1"/>
  <c r="BX233" i="8"/>
  <c r="BV233" i="8"/>
  <c r="BT233" i="8"/>
  <c r="BP233" i="8"/>
  <c r="BN233" i="8"/>
  <c r="BL233" i="8"/>
  <c r="BH233" i="8"/>
  <c r="BF233" i="8"/>
  <c r="BD233" i="8"/>
  <c r="AR233" i="8"/>
  <c r="AP233" i="8"/>
  <c r="AN233" i="8"/>
  <c r="AJ233" i="8"/>
  <c r="AH233" i="8"/>
  <c r="AF233" i="8"/>
  <c r="AB233" i="8"/>
  <c r="Z233" i="8"/>
  <c r="X233" i="8"/>
  <c r="T233" i="8"/>
  <c r="R233" i="8"/>
  <c r="P233" i="8"/>
  <c r="J233" i="8"/>
  <c r="AX233" i="8" s="1"/>
  <c r="L233" i="8"/>
  <c r="AZ233" i="8" s="1"/>
  <c r="BX232" i="8"/>
  <c r="BV232" i="8"/>
  <c r="BT232" i="8"/>
  <c r="BP232" i="8"/>
  <c r="BN232" i="8"/>
  <c r="BL232" i="8"/>
  <c r="BH232" i="8"/>
  <c r="BF232" i="8"/>
  <c r="BD232" i="8"/>
  <c r="BX231" i="8"/>
  <c r="BV231" i="8"/>
  <c r="BT231" i="8"/>
  <c r="BP231" i="8"/>
  <c r="BN231" i="8"/>
  <c r="BL231" i="8"/>
  <c r="BH231" i="8"/>
  <c r="BF231" i="8"/>
  <c r="BD231" i="8"/>
  <c r="AZ231" i="8"/>
  <c r="AX231" i="8"/>
  <c r="AV231" i="8"/>
  <c r="AR231" i="8"/>
  <c r="AP231" i="8"/>
  <c r="AN231" i="8"/>
  <c r="AJ231" i="8"/>
  <c r="AH231" i="8"/>
  <c r="AF231" i="8"/>
  <c r="T231" i="8"/>
  <c r="R231" i="8"/>
  <c r="P231" i="8"/>
  <c r="J231" i="8"/>
  <c r="Z231" i="8" s="1"/>
  <c r="L231" i="8"/>
  <c r="AB231" i="8" s="1"/>
  <c r="BX230" i="8"/>
  <c r="BV230" i="8"/>
  <c r="BT230" i="8"/>
  <c r="BP230" i="8"/>
  <c r="BN230" i="8"/>
  <c r="BL230" i="8"/>
  <c r="BH230" i="8"/>
  <c r="BF230" i="8"/>
  <c r="BD230" i="8"/>
  <c r="AZ230" i="8"/>
  <c r="AX230" i="8"/>
  <c r="AV230" i="8"/>
  <c r="AR230" i="8"/>
  <c r="AP230" i="8"/>
  <c r="AN230" i="8"/>
  <c r="AJ230" i="8"/>
  <c r="AH230" i="8"/>
  <c r="AF230" i="8"/>
  <c r="AB230" i="8"/>
  <c r="Z230" i="8"/>
  <c r="X230" i="8"/>
  <c r="R230" i="8"/>
  <c r="J230" i="8"/>
  <c r="L230" i="8"/>
  <c r="T230" i="8" s="1"/>
  <c r="BX229" i="8"/>
  <c r="BV229" i="8"/>
  <c r="BT229" i="8"/>
  <c r="BP229" i="8"/>
  <c r="BN229" i="8"/>
  <c r="BL229" i="8"/>
  <c r="BH229" i="8"/>
  <c r="BF229" i="8"/>
  <c r="BD229" i="8"/>
  <c r="AZ229" i="8"/>
  <c r="AX229" i="8"/>
  <c r="AV229" i="8"/>
  <c r="AR229" i="8"/>
  <c r="AP229" i="8"/>
  <c r="AN229" i="8"/>
  <c r="AJ229" i="8"/>
  <c r="AH229" i="8"/>
  <c r="AF229" i="8"/>
  <c r="AB229" i="8"/>
  <c r="Z229" i="8"/>
  <c r="X229" i="8"/>
  <c r="J229" i="8"/>
  <c r="R229" i="8" s="1"/>
  <c r="BX228" i="8"/>
  <c r="BV228" i="8"/>
  <c r="BT228" i="8"/>
  <c r="BP228" i="8"/>
  <c r="BN228" i="8"/>
  <c r="BL228" i="8"/>
  <c r="BH228" i="8"/>
  <c r="BF228" i="8"/>
  <c r="BD228" i="8"/>
  <c r="AZ228" i="8"/>
  <c r="AX228" i="8"/>
  <c r="AV228" i="8"/>
  <c r="AR228" i="8"/>
  <c r="AP228" i="8"/>
  <c r="AN228" i="8"/>
  <c r="AJ228" i="8"/>
  <c r="AH228" i="8"/>
  <c r="AF228" i="8"/>
  <c r="AB228" i="8"/>
  <c r="Z228" i="8"/>
  <c r="X228" i="8"/>
  <c r="J228" i="8"/>
  <c r="R228" i="8" s="1"/>
  <c r="BX227" i="8"/>
  <c r="BV227" i="8"/>
  <c r="BT227" i="8"/>
  <c r="BP227" i="8"/>
  <c r="BN227" i="8"/>
  <c r="BL227" i="8"/>
  <c r="BH227" i="8"/>
  <c r="BF227" i="8"/>
  <c r="BD227" i="8"/>
  <c r="AZ227" i="8"/>
  <c r="AX227" i="8"/>
  <c r="AV227" i="8"/>
  <c r="AR227" i="8"/>
  <c r="AP227" i="8"/>
  <c r="AN227" i="8"/>
  <c r="AJ227" i="8"/>
  <c r="AH227" i="8"/>
  <c r="AF227" i="8"/>
  <c r="T227" i="8"/>
  <c r="R227" i="8"/>
  <c r="P227" i="8"/>
  <c r="J227" i="8"/>
  <c r="Z227" i="8" s="1"/>
  <c r="BX226" i="8"/>
  <c r="BV226" i="8"/>
  <c r="BT226" i="8"/>
  <c r="BP226" i="8"/>
  <c r="BN226" i="8"/>
  <c r="BL226" i="8"/>
  <c r="BH226" i="8"/>
  <c r="BF226" i="8"/>
  <c r="BD226" i="8"/>
  <c r="AZ226" i="8"/>
  <c r="AX226" i="8"/>
  <c r="AV226" i="8"/>
  <c r="AR226" i="8"/>
  <c r="AP226" i="8"/>
  <c r="AN226" i="8"/>
  <c r="AJ226" i="8"/>
  <c r="AH226" i="8"/>
  <c r="AF226" i="8"/>
  <c r="T226" i="8"/>
  <c r="R226" i="8"/>
  <c r="P226" i="8"/>
  <c r="J226" i="8"/>
  <c r="Z226" i="8" s="1"/>
  <c r="BX225" i="8"/>
  <c r="BV225" i="8"/>
  <c r="BT225" i="8"/>
  <c r="BP225" i="8"/>
  <c r="BN225" i="8"/>
  <c r="BL225" i="8"/>
  <c r="BH225" i="8"/>
  <c r="BF225" i="8"/>
  <c r="BD225" i="8"/>
  <c r="BX224" i="8"/>
  <c r="BV224" i="8"/>
  <c r="BT224" i="8"/>
  <c r="BP224" i="8"/>
  <c r="BN224" i="8"/>
  <c r="BL224" i="8"/>
  <c r="BH224" i="8"/>
  <c r="BF224" i="8"/>
  <c r="BD224" i="8"/>
  <c r="BX223" i="8"/>
  <c r="BV223" i="8"/>
  <c r="BT223" i="8"/>
  <c r="BP223" i="8"/>
  <c r="BN223" i="8"/>
  <c r="BL223" i="8"/>
  <c r="BH223" i="8"/>
  <c r="BF223" i="8"/>
  <c r="BD223" i="8"/>
  <c r="AZ223" i="8"/>
  <c r="AX223" i="8"/>
  <c r="AV223" i="8"/>
  <c r="AR223" i="8"/>
  <c r="AP223" i="8"/>
  <c r="AN223" i="8"/>
  <c r="AJ223" i="8"/>
  <c r="AH223" i="8"/>
  <c r="AF223" i="8"/>
  <c r="AB223" i="8"/>
  <c r="Z223" i="8"/>
  <c r="X223" i="8"/>
  <c r="J223" i="8"/>
  <c r="R223" i="8" s="1"/>
  <c r="BX222" i="8"/>
  <c r="BV222" i="8"/>
  <c r="BT222" i="8"/>
  <c r="BP222" i="8"/>
  <c r="BN222" i="8"/>
  <c r="BL222" i="8"/>
  <c r="BH222" i="8"/>
  <c r="BF222" i="8"/>
  <c r="BD222" i="8"/>
  <c r="AZ222" i="8"/>
  <c r="AX222" i="8"/>
  <c r="AV222" i="8"/>
  <c r="AR222" i="8"/>
  <c r="AP222" i="8"/>
  <c r="AN222" i="8"/>
  <c r="AJ222" i="8"/>
  <c r="AH222" i="8"/>
  <c r="AF222" i="8"/>
  <c r="AB222" i="8"/>
  <c r="Z222" i="8"/>
  <c r="X222" i="8"/>
  <c r="J222" i="8"/>
  <c r="R222" i="8" s="1"/>
  <c r="BP221" i="8"/>
  <c r="BN221" i="8"/>
  <c r="BL221" i="8"/>
  <c r="BH221" i="8"/>
  <c r="BF221" i="8"/>
  <c r="BD221" i="8"/>
  <c r="AZ221" i="8"/>
  <c r="AX221" i="8"/>
  <c r="AV221" i="8"/>
  <c r="AR221" i="8"/>
  <c r="AP221" i="8"/>
  <c r="AN221" i="8"/>
  <c r="AB221" i="8"/>
  <c r="Z221" i="8"/>
  <c r="X221" i="8"/>
  <c r="T221" i="8"/>
  <c r="R221" i="8"/>
  <c r="P221" i="8"/>
  <c r="J221" i="8"/>
  <c r="AH221" i="8" s="1"/>
  <c r="BX220" i="8"/>
  <c r="BV220" i="8"/>
  <c r="BT220" i="8"/>
  <c r="BP220" i="8"/>
  <c r="BN220" i="8"/>
  <c r="BL220" i="8"/>
  <c r="AZ220" i="8"/>
  <c r="AX220" i="8"/>
  <c r="AV220" i="8"/>
  <c r="AR220" i="8"/>
  <c r="AP220" i="8"/>
  <c r="AN220" i="8"/>
  <c r="AB220" i="8"/>
  <c r="Z220" i="8"/>
  <c r="X220" i="8"/>
  <c r="T220" i="8"/>
  <c r="R220" i="8"/>
  <c r="P220" i="8"/>
  <c r="J220" i="8"/>
  <c r="BF220" i="8" s="1"/>
  <c r="BX219" i="8"/>
  <c r="BV219" i="8"/>
  <c r="BT219" i="8"/>
  <c r="BH219" i="8"/>
  <c r="BF219" i="8"/>
  <c r="BD219" i="8"/>
  <c r="AZ219" i="8"/>
  <c r="AX219" i="8"/>
  <c r="AV219" i="8"/>
  <c r="AR219" i="8"/>
  <c r="AP219" i="8"/>
  <c r="AN219" i="8"/>
  <c r="AB219" i="8"/>
  <c r="Z219" i="8"/>
  <c r="X219" i="8"/>
  <c r="T219" i="8"/>
  <c r="R219" i="8"/>
  <c r="P219" i="8"/>
  <c r="J219" i="8"/>
  <c r="BN219" i="8" s="1"/>
  <c r="BX218" i="8"/>
  <c r="BV218" i="8"/>
  <c r="BT218" i="8"/>
  <c r="BP218" i="8"/>
  <c r="BN218" i="8"/>
  <c r="BL218" i="8"/>
  <c r="BH218" i="8"/>
  <c r="BF218" i="8"/>
  <c r="BD218" i="8"/>
  <c r="AR218" i="8"/>
  <c r="AP218" i="8"/>
  <c r="AN218" i="8"/>
  <c r="AJ218" i="8"/>
  <c r="AH218" i="8"/>
  <c r="AF218" i="8"/>
  <c r="AB218" i="8"/>
  <c r="Z218" i="8"/>
  <c r="X218" i="8"/>
  <c r="T218" i="8"/>
  <c r="R218" i="8"/>
  <c r="P218" i="8"/>
  <c r="J218" i="8"/>
  <c r="AX218" i="8" s="1"/>
  <c r="BX217" i="8"/>
  <c r="BV217" i="8"/>
  <c r="BT217" i="8"/>
  <c r="BP217" i="8"/>
  <c r="BN217" i="8"/>
  <c r="BL217" i="8"/>
  <c r="BH217" i="8"/>
  <c r="BF217" i="8"/>
  <c r="BD217" i="8"/>
  <c r="AR217" i="8"/>
  <c r="AP217" i="8"/>
  <c r="AN217" i="8"/>
  <c r="AJ217" i="8"/>
  <c r="AH217" i="8"/>
  <c r="AF217" i="8"/>
  <c r="AB217" i="8"/>
  <c r="Z217" i="8"/>
  <c r="X217" i="8"/>
  <c r="T217" i="8"/>
  <c r="R217" i="8"/>
  <c r="P217" i="8"/>
  <c r="J217" i="8"/>
  <c r="AX217" i="8" s="1"/>
  <c r="BX216" i="8"/>
  <c r="BV216" i="8"/>
  <c r="BT216" i="8"/>
  <c r="BP216" i="8"/>
  <c r="BN216" i="8"/>
  <c r="BL216" i="8"/>
  <c r="BH216" i="8"/>
  <c r="BF216" i="8"/>
  <c r="BD216" i="8"/>
  <c r="AZ216" i="8"/>
  <c r="AX216" i="8"/>
  <c r="AV216" i="8"/>
  <c r="AR216" i="8"/>
  <c r="AP216" i="8"/>
  <c r="AN216" i="8"/>
  <c r="AJ216" i="8"/>
  <c r="AH216" i="8"/>
  <c r="AF216" i="8"/>
  <c r="AB216" i="8"/>
  <c r="Z216" i="8"/>
  <c r="X216" i="8"/>
  <c r="T216" i="8"/>
  <c r="R216" i="8"/>
  <c r="P216" i="8"/>
  <c r="BX215" i="8"/>
  <c r="BV215" i="8"/>
  <c r="BT215" i="8"/>
  <c r="BP215" i="8"/>
  <c r="BN215" i="8"/>
  <c r="BL215" i="8"/>
  <c r="BH215" i="8"/>
  <c r="BF215" i="8"/>
  <c r="BD215" i="8"/>
  <c r="AZ215" i="8"/>
  <c r="AX215" i="8"/>
  <c r="AV215" i="8"/>
  <c r="AR215" i="8"/>
  <c r="AP215" i="8"/>
  <c r="AN215" i="8"/>
  <c r="AJ215" i="8"/>
  <c r="AH215" i="8"/>
  <c r="AF215" i="8"/>
  <c r="T215" i="8"/>
  <c r="R215" i="8"/>
  <c r="P215" i="8"/>
  <c r="BX214" i="8"/>
  <c r="BV214" i="8"/>
  <c r="BT214" i="8"/>
  <c r="BP214" i="8"/>
  <c r="BN214" i="8"/>
  <c r="BL214" i="8"/>
  <c r="BH214" i="8"/>
  <c r="BF214" i="8"/>
  <c r="BD214" i="8"/>
  <c r="AZ214" i="8"/>
  <c r="AX214" i="8"/>
  <c r="AV214" i="8"/>
  <c r="AR214" i="8"/>
  <c r="AP214" i="8"/>
  <c r="AN214" i="8"/>
  <c r="AJ214" i="8"/>
  <c r="AH214" i="8"/>
  <c r="AF214" i="8"/>
  <c r="T214" i="8"/>
  <c r="R214" i="8"/>
  <c r="P214" i="8"/>
  <c r="BX213" i="8"/>
  <c r="BV213" i="8"/>
  <c r="BT213" i="8"/>
  <c r="BP213" i="8"/>
  <c r="BN213" i="8"/>
  <c r="BL213" i="8"/>
  <c r="BH213" i="8"/>
  <c r="BF213" i="8"/>
  <c r="BD213" i="8"/>
  <c r="AZ213" i="8"/>
  <c r="AX213" i="8"/>
  <c r="AV213" i="8"/>
  <c r="AR213" i="8"/>
  <c r="AP213" i="8"/>
  <c r="AN213" i="8"/>
  <c r="AJ213" i="8"/>
  <c r="AH213" i="8"/>
  <c r="AF213" i="8"/>
  <c r="T213" i="8"/>
  <c r="R213" i="8"/>
  <c r="P213" i="8"/>
  <c r="BX212" i="8"/>
  <c r="BV212" i="8"/>
  <c r="BT212" i="8"/>
  <c r="BP212" i="8"/>
  <c r="BN212" i="8"/>
  <c r="BL212" i="8"/>
  <c r="BH212" i="8"/>
  <c r="BF212" i="8"/>
  <c r="BD212" i="8"/>
  <c r="AZ212" i="8"/>
  <c r="AX212" i="8"/>
  <c r="AV212" i="8"/>
  <c r="AR212" i="8"/>
  <c r="AP212" i="8"/>
  <c r="AN212" i="8"/>
  <c r="AJ212" i="8"/>
  <c r="AH212" i="8"/>
  <c r="AF212" i="8"/>
  <c r="T212" i="8"/>
  <c r="R212" i="8"/>
  <c r="P212" i="8"/>
  <c r="BX211" i="8"/>
  <c r="BV211" i="8"/>
  <c r="BT211" i="8"/>
  <c r="BP211" i="8"/>
  <c r="BN211" i="8"/>
  <c r="BL211" i="8"/>
  <c r="BH211" i="8"/>
  <c r="BF211" i="8"/>
  <c r="BD211" i="8"/>
  <c r="AR211" i="8"/>
  <c r="AP211" i="8"/>
  <c r="AN211" i="8"/>
  <c r="AJ211" i="8"/>
  <c r="AH211" i="8"/>
  <c r="AF211" i="8"/>
  <c r="AB211" i="8"/>
  <c r="Z211" i="8"/>
  <c r="X211" i="8"/>
  <c r="T211" i="8"/>
  <c r="R211" i="8"/>
  <c r="P211" i="8"/>
  <c r="BX210" i="8"/>
  <c r="BV210" i="8"/>
  <c r="BT210" i="8"/>
  <c r="BP210" i="8"/>
  <c r="BN210" i="8"/>
  <c r="BL210" i="8"/>
  <c r="AR210" i="8"/>
  <c r="AP210" i="8"/>
  <c r="AN210" i="8"/>
  <c r="AJ210" i="8"/>
  <c r="AH210" i="8"/>
  <c r="AF210" i="8"/>
  <c r="AB210" i="8"/>
  <c r="Z210" i="8"/>
  <c r="X210" i="8"/>
  <c r="T210" i="8"/>
  <c r="R210" i="8"/>
  <c r="P210" i="8"/>
  <c r="BX209" i="8"/>
  <c r="BV209" i="8"/>
  <c r="BT209" i="8"/>
  <c r="BP209" i="8"/>
  <c r="BN209" i="8"/>
  <c r="BL209" i="8"/>
  <c r="BH209" i="8"/>
  <c r="BF209" i="8"/>
  <c r="BD209" i="8"/>
  <c r="AR209" i="8"/>
  <c r="AP209" i="8"/>
  <c r="AN209" i="8"/>
  <c r="AJ209" i="8"/>
  <c r="AH209" i="8"/>
  <c r="AF209" i="8"/>
  <c r="AB209" i="8"/>
  <c r="Z209" i="8"/>
  <c r="X209" i="8"/>
  <c r="T209" i="8"/>
  <c r="R209" i="8"/>
  <c r="P209" i="8"/>
  <c r="J209" i="8"/>
  <c r="AX209" i="8" s="1"/>
  <c r="BX208" i="8"/>
  <c r="BV208" i="8"/>
  <c r="BT208" i="8"/>
  <c r="BP208" i="8"/>
  <c r="BN208" i="8"/>
  <c r="BL208" i="8"/>
  <c r="BH208" i="8"/>
  <c r="BF208" i="8"/>
  <c r="BD208" i="8"/>
  <c r="AR208" i="8"/>
  <c r="AP208" i="8"/>
  <c r="AN208" i="8"/>
  <c r="AJ208" i="8"/>
  <c r="AH208" i="8"/>
  <c r="AF208" i="8"/>
  <c r="AB208" i="8"/>
  <c r="Z208" i="8"/>
  <c r="X208" i="8"/>
  <c r="T208" i="8"/>
  <c r="R208" i="8"/>
  <c r="P208" i="8"/>
  <c r="J208" i="8"/>
  <c r="AX208" i="8" s="1"/>
  <c r="BX207" i="8"/>
  <c r="BV207" i="8"/>
  <c r="BT207" i="8"/>
  <c r="BP207" i="8"/>
  <c r="BN207" i="8"/>
  <c r="BL207" i="8"/>
  <c r="BH207" i="8"/>
  <c r="BF207" i="8"/>
  <c r="BD207" i="8"/>
  <c r="AR207" i="8"/>
  <c r="AP207" i="8"/>
  <c r="AN207" i="8"/>
  <c r="AJ207" i="8"/>
  <c r="AH207" i="8"/>
  <c r="AF207" i="8"/>
  <c r="AB207" i="8"/>
  <c r="Z207" i="8"/>
  <c r="X207" i="8"/>
  <c r="T207" i="8"/>
  <c r="R207" i="8"/>
  <c r="P207" i="8"/>
  <c r="J207" i="8"/>
  <c r="AX207" i="8" s="1"/>
  <c r="BX206" i="8"/>
  <c r="BV206" i="8"/>
  <c r="BT206" i="8"/>
  <c r="BP206" i="8"/>
  <c r="BN206" i="8"/>
  <c r="BL206" i="8"/>
  <c r="BH206" i="8"/>
  <c r="BF206" i="8"/>
  <c r="BD206" i="8"/>
  <c r="AR206" i="8"/>
  <c r="AP206" i="8"/>
  <c r="AN206" i="8"/>
  <c r="AJ206" i="8"/>
  <c r="AH206" i="8"/>
  <c r="AF206" i="8"/>
  <c r="AB206" i="8"/>
  <c r="Z206" i="8"/>
  <c r="X206" i="8"/>
  <c r="T206" i="8"/>
  <c r="R206" i="8"/>
  <c r="P206" i="8"/>
  <c r="J206" i="8"/>
  <c r="AX206" i="8" s="1"/>
  <c r="L206" i="8"/>
  <c r="AZ206" i="8" s="1"/>
  <c r="BX205" i="8"/>
  <c r="BV205" i="8"/>
  <c r="BT205" i="8"/>
  <c r="BP205" i="8"/>
  <c r="BN205" i="8"/>
  <c r="BL205" i="8"/>
  <c r="BH205" i="8"/>
  <c r="BF205" i="8"/>
  <c r="BD205" i="8"/>
  <c r="AX205" i="8"/>
  <c r="AR205" i="8"/>
  <c r="AP205" i="8"/>
  <c r="AN205" i="8"/>
  <c r="AJ205" i="8"/>
  <c r="AH205" i="8"/>
  <c r="AF205" i="8"/>
  <c r="AB205" i="8"/>
  <c r="Z205" i="8"/>
  <c r="X205" i="8"/>
  <c r="T205" i="8"/>
  <c r="R205" i="8"/>
  <c r="P205" i="8"/>
  <c r="J205" i="8"/>
  <c r="L205" i="8"/>
  <c r="AZ205" i="8" s="1"/>
  <c r="BX204" i="8"/>
  <c r="BV204" i="8"/>
  <c r="BT204" i="8"/>
  <c r="BP204" i="8"/>
  <c r="BN204" i="8"/>
  <c r="BL204" i="8"/>
  <c r="BH204" i="8"/>
  <c r="BF204" i="8"/>
  <c r="BD204" i="8"/>
  <c r="AR204" i="8"/>
  <c r="AP204" i="8"/>
  <c r="AN204" i="8"/>
  <c r="AJ204" i="8"/>
  <c r="AH204" i="8"/>
  <c r="AF204" i="8"/>
  <c r="AB204" i="8"/>
  <c r="Z204" i="8"/>
  <c r="X204" i="8"/>
  <c r="T204" i="8"/>
  <c r="R204" i="8"/>
  <c r="P204" i="8"/>
  <c r="J204" i="8"/>
  <c r="AX204" i="8" s="1"/>
  <c r="BX203" i="8"/>
  <c r="BV203" i="8"/>
  <c r="BT203" i="8"/>
  <c r="BH203" i="8"/>
  <c r="BF203" i="8"/>
  <c r="BD203" i="8"/>
  <c r="AZ203" i="8"/>
  <c r="AX203" i="8"/>
  <c r="AV203" i="8"/>
  <c r="AR203" i="8"/>
  <c r="AP203" i="8"/>
  <c r="AN203" i="8"/>
  <c r="AB203" i="8"/>
  <c r="Z203" i="8"/>
  <c r="X203" i="8"/>
  <c r="T203" i="8"/>
  <c r="R203" i="8"/>
  <c r="P203" i="8"/>
  <c r="J203" i="8"/>
  <c r="BN203" i="8" s="1"/>
  <c r="BX202" i="8"/>
  <c r="BV202" i="8"/>
  <c r="BT202" i="8"/>
  <c r="BP202" i="8"/>
  <c r="BN202" i="8"/>
  <c r="BL202" i="8"/>
  <c r="AZ202" i="8"/>
  <c r="AX202" i="8"/>
  <c r="AV202" i="8"/>
  <c r="AR202" i="8"/>
  <c r="AP202" i="8"/>
  <c r="AN202" i="8"/>
  <c r="AB202" i="8"/>
  <c r="Z202" i="8"/>
  <c r="X202" i="8"/>
  <c r="T202" i="8"/>
  <c r="R202" i="8"/>
  <c r="P202" i="8"/>
  <c r="J202" i="8"/>
  <c r="BF202" i="8" s="1"/>
  <c r="BX201" i="8"/>
  <c r="BV201" i="8"/>
  <c r="BT201" i="8"/>
  <c r="BH201" i="8"/>
  <c r="BF201" i="8"/>
  <c r="BD201" i="8"/>
  <c r="AZ201" i="8"/>
  <c r="AX201" i="8"/>
  <c r="AV201" i="8"/>
  <c r="AR201" i="8"/>
  <c r="AP201" i="8"/>
  <c r="AN201" i="8"/>
  <c r="AB201" i="8"/>
  <c r="Z201" i="8"/>
  <c r="X201" i="8"/>
  <c r="T201" i="8"/>
  <c r="R201" i="8"/>
  <c r="P201" i="8"/>
  <c r="J201" i="8"/>
  <c r="BN201" i="8" s="1"/>
  <c r="BX200" i="8"/>
  <c r="BV200" i="8"/>
  <c r="BT200" i="8"/>
  <c r="BP200" i="8"/>
  <c r="BN200" i="8"/>
  <c r="BL200" i="8"/>
  <c r="AZ200" i="8"/>
  <c r="AX200" i="8"/>
  <c r="AV200" i="8"/>
  <c r="AR200" i="8"/>
  <c r="AP200" i="8"/>
  <c r="AN200" i="8"/>
  <c r="AB200" i="8"/>
  <c r="Z200" i="8"/>
  <c r="X200" i="8"/>
  <c r="T200" i="8"/>
  <c r="R200" i="8"/>
  <c r="P200" i="8"/>
  <c r="J200" i="8"/>
  <c r="BF200" i="8" s="1"/>
  <c r="BX199" i="8"/>
  <c r="BV199" i="8"/>
  <c r="BT199" i="8"/>
  <c r="BP199" i="8"/>
  <c r="BN199" i="8"/>
  <c r="BL199" i="8"/>
  <c r="BH199" i="8"/>
  <c r="BF199" i="8"/>
  <c r="BD199" i="8"/>
  <c r="BX198" i="8"/>
  <c r="BV198" i="8"/>
  <c r="BT198" i="8"/>
  <c r="BP198" i="8"/>
  <c r="BN198" i="8"/>
  <c r="BL198" i="8"/>
  <c r="BH198" i="8"/>
  <c r="BF198" i="8"/>
  <c r="BD198" i="8"/>
  <c r="BX197" i="8"/>
  <c r="BV197" i="8"/>
  <c r="BT197" i="8"/>
  <c r="BP197" i="8"/>
  <c r="BN197" i="8"/>
  <c r="BL197" i="8"/>
  <c r="BH197" i="8"/>
  <c r="BF197" i="8"/>
  <c r="BD197" i="8"/>
  <c r="AZ197" i="8"/>
  <c r="AX197" i="8"/>
  <c r="AV197" i="8"/>
  <c r="AR197" i="8"/>
  <c r="AP197" i="8"/>
  <c r="AN197" i="8"/>
  <c r="AJ197" i="8"/>
  <c r="AH197" i="8"/>
  <c r="AF197" i="8"/>
  <c r="T197" i="8"/>
  <c r="R197" i="8"/>
  <c r="P197" i="8"/>
  <c r="BX196" i="8"/>
  <c r="BV196" i="8"/>
  <c r="BT196" i="8"/>
  <c r="BP196" i="8"/>
  <c r="BN196" i="8"/>
  <c r="BL196" i="8"/>
  <c r="BH196" i="8"/>
  <c r="BF196" i="8"/>
  <c r="BD196" i="8"/>
  <c r="AZ196" i="8"/>
  <c r="AX196" i="8"/>
  <c r="AV196" i="8"/>
  <c r="AR196" i="8"/>
  <c r="AP196" i="8"/>
  <c r="AN196" i="8"/>
  <c r="AJ196" i="8"/>
  <c r="AH196" i="8"/>
  <c r="AF196" i="8"/>
  <c r="T196" i="8"/>
  <c r="R196" i="8"/>
  <c r="P196" i="8"/>
  <c r="BX195" i="8"/>
  <c r="BV195" i="8"/>
  <c r="BT195" i="8"/>
  <c r="BP195" i="8"/>
  <c r="BN195" i="8"/>
  <c r="BL195" i="8"/>
  <c r="BH195" i="8"/>
  <c r="BF195" i="8"/>
  <c r="BD195" i="8"/>
  <c r="AZ195" i="8"/>
  <c r="AX195" i="8"/>
  <c r="AV195" i="8"/>
  <c r="AR195" i="8"/>
  <c r="AP195" i="8"/>
  <c r="AN195" i="8"/>
  <c r="AJ195" i="8"/>
  <c r="AH195" i="8"/>
  <c r="AF195" i="8"/>
  <c r="T195" i="8"/>
  <c r="R195" i="8"/>
  <c r="P195" i="8"/>
  <c r="BX194" i="8"/>
  <c r="BV194" i="8"/>
  <c r="BT194" i="8"/>
  <c r="BP194" i="8"/>
  <c r="BN194" i="8"/>
  <c r="BL194" i="8"/>
  <c r="BH194" i="8"/>
  <c r="BF194" i="8"/>
  <c r="BD194" i="8"/>
  <c r="AZ194" i="8"/>
  <c r="AX194" i="8"/>
  <c r="AV194" i="8"/>
  <c r="AR194" i="8"/>
  <c r="AP194" i="8"/>
  <c r="AN194" i="8"/>
  <c r="AJ194" i="8"/>
  <c r="AH194" i="8"/>
  <c r="AF194" i="8"/>
  <c r="T194" i="8"/>
  <c r="R194" i="8"/>
  <c r="P194" i="8"/>
  <c r="BX193" i="8"/>
  <c r="BV193" i="8"/>
  <c r="BT193" i="8"/>
  <c r="BP193" i="8"/>
  <c r="BN193" i="8"/>
  <c r="BL193" i="8"/>
  <c r="BH193" i="8"/>
  <c r="BF193" i="8"/>
  <c r="BD193" i="8"/>
  <c r="AZ193" i="8"/>
  <c r="AX193" i="8"/>
  <c r="AV193" i="8"/>
  <c r="AR193" i="8"/>
  <c r="AP193" i="8"/>
  <c r="AN193" i="8"/>
  <c r="AJ193" i="8"/>
  <c r="AH193" i="8"/>
  <c r="AF193" i="8"/>
  <c r="T193" i="8"/>
  <c r="R193" i="8"/>
  <c r="P193" i="8"/>
  <c r="BX192" i="8"/>
  <c r="BV192" i="8"/>
  <c r="BT192" i="8"/>
  <c r="BP192" i="8"/>
  <c r="BN192" i="8"/>
  <c r="BL192" i="8"/>
  <c r="BH192" i="8"/>
  <c r="BF192" i="8"/>
  <c r="BD192" i="8"/>
  <c r="AZ192" i="8"/>
  <c r="AX192" i="8"/>
  <c r="AV192" i="8"/>
  <c r="AR192" i="8"/>
  <c r="AP192" i="8"/>
  <c r="AN192" i="8"/>
  <c r="AJ192" i="8"/>
  <c r="AH192" i="8"/>
  <c r="AF192" i="8"/>
  <c r="T192" i="8"/>
  <c r="R192" i="8"/>
  <c r="P192" i="8"/>
  <c r="BX191" i="8"/>
  <c r="BV191" i="8"/>
  <c r="BT191" i="8"/>
  <c r="BP191" i="8"/>
  <c r="BN191" i="8"/>
  <c r="BL191" i="8"/>
  <c r="BH191" i="8"/>
  <c r="BF191" i="8"/>
  <c r="BD191" i="8"/>
  <c r="AZ191" i="8"/>
  <c r="AX191" i="8"/>
  <c r="AV191" i="8"/>
  <c r="AR191" i="8"/>
  <c r="AP191" i="8"/>
  <c r="AN191" i="8"/>
  <c r="AJ191" i="8"/>
  <c r="AH191" i="8"/>
  <c r="AF191" i="8"/>
  <c r="T191" i="8"/>
  <c r="R191" i="8"/>
  <c r="P191" i="8"/>
  <c r="BX190" i="8"/>
  <c r="BV190" i="8"/>
  <c r="BT190" i="8"/>
  <c r="BP190" i="8"/>
  <c r="BN190" i="8"/>
  <c r="BL190" i="8"/>
  <c r="BH190" i="8"/>
  <c r="BF190" i="8"/>
  <c r="BD190" i="8"/>
  <c r="AZ190" i="8"/>
  <c r="AX190" i="8"/>
  <c r="AV190" i="8"/>
  <c r="AR190" i="8"/>
  <c r="AP190" i="8"/>
  <c r="AN190" i="8"/>
  <c r="AJ190" i="8"/>
  <c r="AH190" i="8"/>
  <c r="AF190" i="8"/>
  <c r="T190" i="8"/>
  <c r="R190" i="8"/>
  <c r="P190" i="8"/>
  <c r="BX189" i="8"/>
  <c r="BV189" i="8"/>
  <c r="BT189" i="8"/>
  <c r="BP189" i="8"/>
  <c r="BN189" i="8"/>
  <c r="BL189" i="8"/>
  <c r="BH189" i="8"/>
  <c r="BF189" i="8"/>
  <c r="BD189" i="8"/>
  <c r="AZ189" i="8"/>
  <c r="AX189" i="8"/>
  <c r="AV189" i="8"/>
  <c r="AR189" i="8"/>
  <c r="AP189" i="8"/>
  <c r="AN189" i="8"/>
  <c r="AJ189" i="8"/>
  <c r="AH189" i="8"/>
  <c r="AF189" i="8"/>
  <c r="T189" i="8"/>
  <c r="R189" i="8"/>
  <c r="P189" i="8"/>
  <c r="BX188" i="8"/>
  <c r="BV188" i="8"/>
  <c r="BT188" i="8"/>
  <c r="BP188" i="8"/>
  <c r="BN188" i="8"/>
  <c r="BL188" i="8"/>
  <c r="BH188" i="8"/>
  <c r="BF188" i="8"/>
  <c r="BD188" i="8"/>
  <c r="AZ188" i="8"/>
  <c r="AX188" i="8"/>
  <c r="AV188" i="8"/>
  <c r="AR188" i="8"/>
  <c r="AP188" i="8"/>
  <c r="AN188" i="8"/>
  <c r="AJ188" i="8"/>
  <c r="AH188" i="8"/>
  <c r="AF188" i="8"/>
  <c r="T188" i="8"/>
  <c r="R188" i="8"/>
  <c r="P188" i="8"/>
  <c r="BX187" i="8"/>
  <c r="BV187" i="8"/>
  <c r="BT187" i="8"/>
  <c r="BP187" i="8"/>
  <c r="BN187" i="8"/>
  <c r="BL187" i="8"/>
  <c r="BH187" i="8"/>
  <c r="BF187" i="8"/>
  <c r="BD187" i="8"/>
  <c r="AZ187" i="8"/>
  <c r="AX187" i="8"/>
  <c r="AV187" i="8"/>
  <c r="AR187" i="8"/>
  <c r="AP187" i="8"/>
  <c r="AN187" i="8"/>
  <c r="AJ187" i="8"/>
  <c r="AH187" i="8"/>
  <c r="AF187" i="8"/>
  <c r="T187" i="8"/>
  <c r="R187" i="8"/>
  <c r="P187" i="8"/>
  <c r="BX186" i="8"/>
  <c r="BV186" i="8"/>
  <c r="BT186" i="8"/>
  <c r="BP186" i="8"/>
  <c r="BN186" i="8"/>
  <c r="BL186" i="8"/>
  <c r="BH186" i="8"/>
  <c r="BF186" i="8"/>
  <c r="BD186" i="8"/>
  <c r="AZ186" i="8"/>
  <c r="AX186" i="8"/>
  <c r="AV186" i="8"/>
  <c r="AR186" i="8"/>
  <c r="AP186" i="8"/>
  <c r="AN186" i="8"/>
  <c r="AJ186" i="8"/>
  <c r="AH186" i="8"/>
  <c r="AF186" i="8"/>
  <c r="T186" i="8"/>
  <c r="R186" i="8"/>
  <c r="P186" i="8"/>
  <c r="BX185" i="8"/>
  <c r="BV185" i="8"/>
  <c r="BT185" i="8"/>
  <c r="BP185" i="8"/>
  <c r="BN185" i="8"/>
  <c r="BL185" i="8"/>
  <c r="BH185" i="8"/>
  <c r="BF185" i="8"/>
  <c r="BD185" i="8"/>
  <c r="AZ185" i="8"/>
  <c r="AX185" i="8"/>
  <c r="AV185" i="8"/>
  <c r="AR185" i="8"/>
  <c r="AP185" i="8"/>
  <c r="AN185" i="8"/>
  <c r="AJ185" i="8"/>
  <c r="AH185" i="8"/>
  <c r="AF185" i="8"/>
  <c r="T185" i="8"/>
  <c r="R185" i="8"/>
  <c r="P185" i="8"/>
  <c r="BX184" i="8"/>
  <c r="BV184" i="8"/>
  <c r="BT184" i="8"/>
  <c r="BP184" i="8"/>
  <c r="BN184" i="8"/>
  <c r="BL184" i="8"/>
  <c r="BH184" i="8"/>
  <c r="BF184" i="8"/>
  <c r="BD184" i="8"/>
  <c r="AZ184" i="8"/>
  <c r="AX184" i="8"/>
  <c r="AV184" i="8"/>
  <c r="AR184" i="8"/>
  <c r="AP184" i="8"/>
  <c r="AN184" i="8"/>
  <c r="AJ184" i="8"/>
  <c r="AH184" i="8"/>
  <c r="AF184" i="8"/>
  <c r="T184" i="8"/>
  <c r="R184" i="8"/>
  <c r="P184" i="8"/>
  <c r="BX183" i="8"/>
  <c r="BV183" i="8"/>
  <c r="BT183" i="8"/>
  <c r="BP183" i="8"/>
  <c r="BN183" i="8"/>
  <c r="BL183" i="8"/>
  <c r="BH183" i="8"/>
  <c r="BF183" i="8"/>
  <c r="BD183" i="8"/>
  <c r="AZ183" i="8"/>
  <c r="AX183" i="8"/>
  <c r="AV183" i="8"/>
  <c r="AR183" i="8"/>
  <c r="AP183" i="8"/>
  <c r="AN183" i="8"/>
  <c r="AJ183" i="8"/>
  <c r="AH183" i="8"/>
  <c r="AF183" i="8"/>
  <c r="T183" i="8"/>
  <c r="R183" i="8"/>
  <c r="P183" i="8"/>
  <c r="BX182" i="8"/>
  <c r="BV182" i="8"/>
  <c r="BT182" i="8"/>
  <c r="BP182" i="8"/>
  <c r="BN182" i="8"/>
  <c r="BL182" i="8"/>
  <c r="BH182" i="8"/>
  <c r="BF182" i="8"/>
  <c r="BD182" i="8"/>
  <c r="AZ182" i="8"/>
  <c r="AX182" i="8"/>
  <c r="AV182" i="8"/>
  <c r="AR182" i="8"/>
  <c r="AP182" i="8"/>
  <c r="AN182" i="8"/>
  <c r="AJ182" i="8"/>
  <c r="AH182" i="8"/>
  <c r="AF182" i="8"/>
  <c r="T182" i="8"/>
  <c r="R182" i="8"/>
  <c r="P182" i="8"/>
  <c r="BX181" i="8"/>
  <c r="BV181" i="8"/>
  <c r="BT181" i="8"/>
  <c r="BP181" i="8"/>
  <c r="BN181" i="8"/>
  <c r="BL181" i="8"/>
  <c r="BH181" i="8"/>
  <c r="BF181" i="8"/>
  <c r="BD181" i="8"/>
  <c r="AZ181" i="8"/>
  <c r="AX181" i="8"/>
  <c r="AV181" i="8"/>
  <c r="AR181" i="8"/>
  <c r="AP181" i="8"/>
  <c r="AN181" i="8"/>
  <c r="AJ181" i="8"/>
  <c r="AH181" i="8"/>
  <c r="AF181" i="8"/>
  <c r="T181" i="8"/>
  <c r="R181" i="8"/>
  <c r="P181" i="8"/>
  <c r="BX180" i="8"/>
  <c r="BV180" i="8"/>
  <c r="BT180" i="8"/>
  <c r="BP180" i="8"/>
  <c r="BN180" i="8"/>
  <c r="BL180" i="8"/>
  <c r="BH180" i="8"/>
  <c r="BF180" i="8"/>
  <c r="BD180" i="8"/>
  <c r="AZ180" i="8"/>
  <c r="AX180" i="8"/>
  <c r="AV180" i="8"/>
  <c r="AR180" i="8"/>
  <c r="AP180" i="8"/>
  <c r="AN180" i="8"/>
  <c r="AJ180" i="8"/>
  <c r="AH180" i="8"/>
  <c r="AF180" i="8"/>
  <c r="T180" i="8"/>
  <c r="R180" i="8"/>
  <c r="P180" i="8"/>
  <c r="BX179" i="8"/>
  <c r="BV179" i="8"/>
  <c r="BT179" i="8"/>
  <c r="BP179" i="8"/>
  <c r="BN179" i="8"/>
  <c r="BL179" i="8"/>
  <c r="BH179" i="8"/>
  <c r="BF179" i="8"/>
  <c r="BD179" i="8"/>
  <c r="AZ179" i="8"/>
  <c r="AX179" i="8"/>
  <c r="AV179" i="8"/>
  <c r="AR179" i="8"/>
  <c r="AP179" i="8"/>
  <c r="AN179" i="8"/>
  <c r="AJ179" i="8"/>
  <c r="AH179" i="8"/>
  <c r="AF179" i="8"/>
  <c r="T179" i="8"/>
  <c r="R179" i="8"/>
  <c r="P179" i="8"/>
  <c r="BX178" i="8"/>
  <c r="BV178" i="8"/>
  <c r="BT178" i="8"/>
  <c r="BP178" i="8"/>
  <c r="BN178" i="8"/>
  <c r="BL178" i="8"/>
  <c r="BH178" i="8"/>
  <c r="BF178" i="8"/>
  <c r="BD178" i="8"/>
  <c r="AZ178" i="8"/>
  <c r="AX178" i="8"/>
  <c r="AV178" i="8"/>
  <c r="AR178" i="8"/>
  <c r="AP178" i="8"/>
  <c r="AN178" i="8"/>
  <c r="AJ178" i="8"/>
  <c r="AH178" i="8"/>
  <c r="AF178" i="8"/>
  <c r="T178" i="8"/>
  <c r="R178" i="8"/>
  <c r="P178" i="8"/>
  <c r="BX177" i="8"/>
  <c r="BV177" i="8"/>
  <c r="BT177" i="8"/>
  <c r="BP177" i="8"/>
  <c r="BN177" i="8"/>
  <c r="BL177" i="8"/>
  <c r="BH177" i="8"/>
  <c r="BF177" i="8"/>
  <c r="BD177" i="8"/>
  <c r="AZ177" i="8"/>
  <c r="AX177" i="8"/>
  <c r="AV177" i="8"/>
  <c r="AR177" i="8"/>
  <c r="AP177" i="8"/>
  <c r="AN177" i="8"/>
  <c r="AJ177" i="8"/>
  <c r="AH177" i="8"/>
  <c r="AF177" i="8"/>
  <c r="T177" i="8"/>
  <c r="R177" i="8"/>
  <c r="P177" i="8"/>
  <c r="BX176" i="8"/>
  <c r="BV176" i="8"/>
  <c r="BT176" i="8"/>
  <c r="BP176" i="8"/>
  <c r="BN176" i="8"/>
  <c r="BL176" i="8"/>
  <c r="BH176" i="8"/>
  <c r="BF176" i="8"/>
  <c r="BD176" i="8"/>
  <c r="AZ176" i="8"/>
  <c r="AX176" i="8"/>
  <c r="AV176" i="8"/>
  <c r="AR176" i="8"/>
  <c r="AP176" i="8"/>
  <c r="AN176" i="8"/>
  <c r="AJ176" i="8"/>
  <c r="AH176" i="8"/>
  <c r="AF176" i="8"/>
  <c r="T176" i="8"/>
  <c r="R176" i="8"/>
  <c r="P176" i="8"/>
  <c r="BX174" i="8"/>
  <c r="BV174" i="8"/>
  <c r="BT174" i="8"/>
  <c r="BP174" i="8"/>
  <c r="BN174" i="8"/>
  <c r="BL174" i="8"/>
  <c r="BH174" i="8"/>
  <c r="BF174" i="8"/>
  <c r="BD174" i="8"/>
  <c r="BX173" i="8"/>
  <c r="BV173" i="8"/>
  <c r="BT173" i="8"/>
  <c r="BP173" i="8"/>
  <c r="BN173" i="8"/>
  <c r="BL173" i="8"/>
  <c r="BH173" i="8"/>
  <c r="BF173" i="8"/>
  <c r="BD173" i="8"/>
  <c r="AZ173" i="8"/>
  <c r="AX173" i="8"/>
  <c r="AV173" i="8"/>
  <c r="AR173" i="8"/>
  <c r="AP173" i="8"/>
  <c r="AN173" i="8"/>
  <c r="AJ173" i="8"/>
  <c r="AH173" i="8"/>
  <c r="AF173" i="8"/>
  <c r="T173" i="8"/>
  <c r="R173" i="8"/>
  <c r="P173" i="8"/>
  <c r="BX172" i="8"/>
  <c r="BV172" i="8"/>
  <c r="BT172" i="8"/>
  <c r="BP172" i="8"/>
  <c r="BN172" i="8"/>
  <c r="BL172" i="8"/>
  <c r="BH172" i="8"/>
  <c r="BF172" i="8"/>
  <c r="BD172" i="8"/>
  <c r="AZ172" i="8"/>
  <c r="AX172" i="8"/>
  <c r="AV172" i="8"/>
  <c r="AR172" i="8"/>
  <c r="AP172" i="8"/>
  <c r="AN172" i="8"/>
  <c r="AJ172" i="8"/>
  <c r="AH172" i="8"/>
  <c r="AF172" i="8"/>
  <c r="T172" i="8"/>
  <c r="R172" i="8"/>
  <c r="P172" i="8"/>
  <c r="BX171" i="8"/>
  <c r="BV171" i="8"/>
  <c r="BT171" i="8"/>
  <c r="BP171" i="8"/>
  <c r="BN171" i="8"/>
  <c r="BL171" i="8"/>
  <c r="BH171" i="8"/>
  <c r="BF171" i="8"/>
  <c r="BD171" i="8"/>
  <c r="AZ171" i="8"/>
  <c r="AX171" i="8"/>
  <c r="AV171" i="8"/>
  <c r="AR171" i="8"/>
  <c r="AP171" i="8"/>
  <c r="AN171" i="8"/>
  <c r="AJ171" i="8"/>
  <c r="AH171" i="8"/>
  <c r="AF171" i="8"/>
  <c r="T171" i="8"/>
  <c r="R171" i="8"/>
  <c r="P171" i="8"/>
  <c r="J171" i="8"/>
  <c r="BX170" i="8"/>
  <c r="BV170" i="8"/>
  <c r="BT170" i="8"/>
  <c r="BP170" i="8"/>
  <c r="BN170" i="8"/>
  <c r="BL170" i="8"/>
  <c r="BH170" i="8"/>
  <c r="BF170" i="8"/>
  <c r="BD170" i="8"/>
  <c r="AZ170" i="8"/>
  <c r="AX170" i="8"/>
  <c r="AV170" i="8"/>
  <c r="AR170" i="8"/>
  <c r="AP170" i="8"/>
  <c r="AN170" i="8"/>
  <c r="AJ170" i="8"/>
  <c r="AH170" i="8"/>
  <c r="AF170" i="8"/>
  <c r="T170" i="8"/>
  <c r="R170" i="8"/>
  <c r="P170" i="8"/>
  <c r="J170" i="8"/>
  <c r="Z170" i="8" s="1"/>
  <c r="BX169" i="8"/>
  <c r="BV169" i="8"/>
  <c r="BT169" i="8"/>
  <c r="BP169" i="8"/>
  <c r="BN169" i="8"/>
  <c r="BL169" i="8"/>
  <c r="BH169" i="8"/>
  <c r="BF169" i="8"/>
  <c r="BD169" i="8"/>
  <c r="AZ169" i="8"/>
  <c r="AX169" i="8"/>
  <c r="AV169" i="8"/>
  <c r="AR169" i="8"/>
  <c r="AP169" i="8"/>
  <c r="AN169" i="8"/>
  <c r="AJ169" i="8"/>
  <c r="AH169" i="8"/>
  <c r="AF169" i="8"/>
  <c r="T169" i="8"/>
  <c r="R169" i="8"/>
  <c r="P169" i="8"/>
  <c r="J169" i="8"/>
  <c r="Z169" i="8" s="1"/>
  <c r="BX168" i="8"/>
  <c r="BV168" i="8"/>
  <c r="BT168" i="8"/>
  <c r="BP168" i="8"/>
  <c r="BN168" i="8"/>
  <c r="BL168" i="8"/>
  <c r="BH168" i="8"/>
  <c r="BF168" i="8"/>
  <c r="BD168" i="8"/>
  <c r="AZ168" i="8"/>
  <c r="AX168" i="8"/>
  <c r="AV168" i="8"/>
  <c r="AR168" i="8"/>
  <c r="AP168" i="8"/>
  <c r="AN168" i="8"/>
  <c r="AJ168" i="8"/>
  <c r="AH168" i="8"/>
  <c r="AF168" i="8"/>
  <c r="T168" i="8"/>
  <c r="R168" i="8"/>
  <c r="P168" i="8"/>
  <c r="J168" i="8"/>
  <c r="Z168" i="8" s="1"/>
  <c r="BX167" i="8"/>
  <c r="BV167" i="8"/>
  <c r="BT167" i="8"/>
  <c r="BP167" i="8"/>
  <c r="BN167" i="8"/>
  <c r="BL167" i="8"/>
  <c r="BH167" i="8"/>
  <c r="BF167" i="8"/>
  <c r="BD167" i="8"/>
  <c r="AZ167" i="8"/>
  <c r="AX167" i="8"/>
  <c r="AV167" i="8"/>
  <c r="AR167" i="8"/>
  <c r="AP167" i="8"/>
  <c r="AN167" i="8"/>
  <c r="AJ167" i="8"/>
  <c r="AH167" i="8"/>
  <c r="AF167" i="8"/>
  <c r="T167" i="8"/>
  <c r="R167" i="8"/>
  <c r="P167" i="8"/>
  <c r="J167" i="8"/>
  <c r="Z167" i="8" s="1"/>
  <c r="BX166" i="8"/>
  <c r="BV166" i="8"/>
  <c r="BT166" i="8"/>
  <c r="BP166" i="8"/>
  <c r="BN166" i="8"/>
  <c r="BL166" i="8"/>
  <c r="BH166" i="8"/>
  <c r="BF166" i="8"/>
  <c r="BD166" i="8"/>
  <c r="AZ166" i="8"/>
  <c r="AX166" i="8"/>
  <c r="AV166" i="8"/>
  <c r="AR166" i="8"/>
  <c r="AP166" i="8"/>
  <c r="AN166" i="8"/>
  <c r="AJ166" i="8"/>
  <c r="AH166" i="8"/>
  <c r="AF166" i="8"/>
  <c r="T166" i="8"/>
  <c r="R166" i="8"/>
  <c r="P166" i="8"/>
  <c r="J166" i="8"/>
  <c r="Z166" i="8" s="1"/>
  <c r="L166" i="8"/>
  <c r="AB166" i="8" s="1"/>
  <c r="BX165" i="8"/>
  <c r="BV165" i="8"/>
  <c r="BT165" i="8"/>
  <c r="BP165" i="8"/>
  <c r="BN165" i="8"/>
  <c r="BL165" i="8"/>
  <c r="BH165" i="8"/>
  <c r="BF165" i="8"/>
  <c r="BD165" i="8"/>
  <c r="AZ165" i="8"/>
  <c r="AX165" i="8"/>
  <c r="AV165" i="8"/>
  <c r="AR165" i="8"/>
  <c r="AP165" i="8"/>
  <c r="AN165" i="8"/>
  <c r="AJ165" i="8"/>
  <c r="AH165" i="8"/>
  <c r="AF165" i="8"/>
  <c r="T165" i="8"/>
  <c r="R165" i="8"/>
  <c r="P165" i="8"/>
  <c r="J165" i="8"/>
  <c r="Z165" i="8" s="1"/>
  <c r="BX164" i="8"/>
  <c r="BV164" i="8"/>
  <c r="BT164" i="8"/>
  <c r="BP164" i="8"/>
  <c r="BN164" i="8"/>
  <c r="BL164" i="8"/>
  <c r="BH164" i="8"/>
  <c r="BF164" i="8"/>
  <c r="BD164" i="8"/>
  <c r="AZ164" i="8"/>
  <c r="AX164" i="8"/>
  <c r="AV164" i="8"/>
  <c r="AR164" i="8"/>
  <c r="AP164" i="8"/>
  <c r="AN164" i="8"/>
  <c r="AJ164" i="8"/>
  <c r="AH164" i="8"/>
  <c r="AF164" i="8"/>
  <c r="T164" i="8"/>
  <c r="R164" i="8"/>
  <c r="P164" i="8"/>
  <c r="J164" i="8"/>
  <c r="Z164" i="8" s="1"/>
  <c r="BX163" i="8"/>
  <c r="BV163" i="8"/>
  <c r="BT163" i="8"/>
  <c r="BP163" i="8"/>
  <c r="BN163" i="8"/>
  <c r="BL163" i="8"/>
  <c r="BH163" i="8"/>
  <c r="BF163" i="8"/>
  <c r="BD163" i="8"/>
  <c r="AZ163" i="8"/>
  <c r="AX163" i="8"/>
  <c r="AV163" i="8"/>
  <c r="AR163" i="8"/>
  <c r="AP163" i="8"/>
  <c r="AN163" i="8"/>
  <c r="AJ163" i="8"/>
  <c r="AH163" i="8"/>
  <c r="AF163" i="8"/>
  <c r="T163" i="8"/>
  <c r="R163" i="8"/>
  <c r="P163" i="8"/>
  <c r="J163" i="8"/>
  <c r="Z163" i="8" s="1"/>
  <c r="BX162" i="8"/>
  <c r="BV162" i="8"/>
  <c r="BT162" i="8"/>
  <c r="BP162" i="8"/>
  <c r="BN162" i="8"/>
  <c r="BL162" i="8"/>
  <c r="BH162" i="8"/>
  <c r="BF162" i="8"/>
  <c r="BD162" i="8"/>
  <c r="BX161" i="8"/>
  <c r="BV161" i="8"/>
  <c r="BT161" i="8"/>
  <c r="BP161" i="8"/>
  <c r="BN161" i="8"/>
  <c r="BL161" i="8"/>
  <c r="BH161" i="8"/>
  <c r="BF161" i="8"/>
  <c r="BD161" i="8"/>
  <c r="AZ161" i="8"/>
  <c r="AX161" i="8"/>
  <c r="AV161" i="8"/>
  <c r="AR161" i="8"/>
  <c r="AP161" i="8"/>
  <c r="AN161" i="8"/>
  <c r="AJ161" i="8"/>
  <c r="AH161" i="8"/>
  <c r="AF161" i="8"/>
  <c r="T161" i="8"/>
  <c r="R161" i="8"/>
  <c r="P161" i="8"/>
  <c r="BX160" i="8"/>
  <c r="BV160" i="8"/>
  <c r="BT160" i="8"/>
  <c r="BP160" i="8"/>
  <c r="BN160" i="8"/>
  <c r="BL160" i="8"/>
  <c r="BH160" i="8"/>
  <c r="BF160" i="8"/>
  <c r="BD160" i="8"/>
  <c r="AZ160" i="8"/>
  <c r="AX160" i="8"/>
  <c r="AV160" i="8"/>
  <c r="AR160" i="8"/>
  <c r="AP160" i="8"/>
  <c r="AN160" i="8"/>
  <c r="AJ160" i="8"/>
  <c r="AH160" i="8"/>
  <c r="AF160" i="8"/>
  <c r="T160" i="8"/>
  <c r="R160" i="8"/>
  <c r="P160" i="8"/>
  <c r="BX159" i="8"/>
  <c r="BV159" i="8"/>
  <c r="BT159" i="8"/>
  <c r="BP159" i="8"/>
  <c r="BN159" i="8"/>
  <c r="BL159" i="8"/>
  <c r="BH159" i="8"/>
  <c r="BF159" i="8"/>
  <c r="BD159" i="8"/>
  <c r="AZ159" i="8"/>
  <c r="AX159" i="8"/>
  <c r="AV159" i="8"/>
  <c r="AR159" i="8"/>
  <c r="AP159" i="8"/>
  <c r="AN159" i="8"/>
  <c r="AJ159" i="8"/>
  <c r="AH159" i="8"/>
  <c r="AF159" i="8"/>
  <c r="T159" i="8"/>
  <c r="R159" i="8"/>
  <c r="P159" i="8"/>
  <c r="BX158" i="8"/>
  <c r="BV158" i="8"/>
  <c r="BT158" i="8"/>
  <c r="BP158" i="8"/>
  <c r="BN158" i="8"/>
  <c r="BL158" i="8"/>
  <c r="BH158" i="8"/>
  <c r="BF158" i="8"/>
  <c r="BD158" i="8"/>
  <c r="AZ158" i="8"/>
  <c r="AX158" i="8"/>
  <c r="AV158" i="8"/>
  <c r="AR158" i="8"/>
  <c r="AP158" i="8"/>
  <c r="AN158" i="8"/>
  <c r="AJ158" i="8"/>
  <c r="AH158" i="8"/>
  <c r="AF158" i="8"/>
  <c r="T158" i="8"/>
  <c r="R158" i="8"/>
  <c r="P158" i="8"/>
  <c r="BX157" i="8"/>
  <c r="BV157" i="8"/>
  <c r="BT157" i="8"/>
  <c r="BP157" i="8"/>
  <c r="BN157" i="8"/>
  <c r="BL157" i="8"/>
  <c r="BH157" i="8"/>
  <c r="BF157" i="8"/>
  <c r="BD157" i="8"/>
  <c r="AZ157" i="8"/>
  <c r="AX157" i="8"/>
  <c r="AV157" i="8"/>
  <c r="AR157" i="8"/>
  <c r="AP157" i="8"/>
  <c r="AN157" i="8"/>
  <c r="AJ157" i="8"/>
  <c r="AH157" i="8"/>
  <c r="AF157" i="8"/>
  <c r="T157" i="8"/>
  <c r="R157" i="8"/>
  <c r="P157" i="8"/>
  <c r="J157" i="8"/>
  <c r="Z157" i="8" s="1"/>
  <c r="BX156" i="8"/>
  <c r="BV156" i="8"/>
  <c r="BT156" i="8"/>
  <c r="BP156" i="8"/>
  <c r="BN156" i="8"/>
  <c r="BL156" i="8"/>
  <c r="BH156" i="8"/>
  <c r="BF156" i="8"/>
  <c r="BD156" i="8"/>
  <c r="AZ156" i="8"/>
  <c r="AX156" i="8"/>
  <c r="AV156" i="8"/>
  <c r="AR156" i="8"/>
  <c r="AP156" i="8"/>
  <c r="AN156" i="8"/>
  <c r="AJ156" i="8"/>
  <c r="AH156" i="8"/>
  <c r="AF156" i="8"/>
  <c r="T156" i="8"/>
  <c r="R156" i="8"/>
  <c r="P156" i="8"/>
  <c r="J156" i="8"/>
  <c r="Z156" i="8" s="1"/>
  <c r="BX155" i="8"/>
  <c r="BV155" i="8"/>
  <c r="BT155" i="8"/>
  <c r="BP155" i="8"/>
  <c r="BN155" i="8"/>
  <c r="BL155" i="8"/>
  <c r="BH155" i="8"/>
  <c r="BF155" i="8"/>
  <c r="BD155" i="8"/>
  <c r="AZ155" i="8"/>
  <c r="AX155" i="8"/>
  <c r="AV155" i="8"/>
  <c r="AR155" i="8"/>
  <c r="AP155" i="8"/>
  <c r="AN155" i="8"/>
  <c r="AJ155" i="8"/>
  <c r="AH155" i="8"/>
  <c r="AF155" i="8"/>
  <c r="T155" i="8"/>
  <c r="R155" i="8"/>
  <c r="P155" i="8"/>
  <c r="J155" i="8"/>
  <c r="Z155" i="8" s="1"/>
  <c r="BX154" i="8"/>
  <c r="BV154" i="8"/>
  <c r="BT154" i="8"/>
  <c r="BP154" i="8"/>
  <c r="BN154" i="8"/>
  <c r="BL154" i="8"/>
  <c r="BH154" i="8"/>
  <c r="BF154" i="8"/>
  <c r="BD154" i="8"/>
  <c r="AZ154" i="8"/>
  <c r="AX154" i="8"/>
  <c r="AV154" i="8"/>
  <c r="AR154" i="8"/>
  <c r="AP154" i="8"/>
  <c r="AN154" i="8"/>
  <c r="AJ154" i="8"/>
  <c r="AH154" i="8"/>
  <c r="AF154" i="8"/>
  <c r="T154" i="8"/>
  <c r="R154" i="8"/>
  <c r="P154" i="8"/>
  <c r="J154" i="8"/>
  <c r="Z154" i="8" s="1"/>
  <c r="BX153" i="8"/>
  <c r="BV153" i="8"/>
  <c r="BT153" i="8"/>
  <c r="BP153" i="8"/>
  <c r="BN153" i="8"/>
  <c r="BL153" i="8"/>
  <c r="BH153" i="8"/>
  <c r="BF153" i="8"/>
  <c r="BD153" i="8"/>
  <c r="AZ153" i="8"/>
  <c r="AX153" i="8"/>
  <c r="AV153" i="8"/>
  <c r="AR153" i="8"/>
  <c r="AP153" i="8"/>
  <c r="AN153" i="8"/>
  <c r="AJ153" i="8"/>
  <c r="AH153" i="8"/>
  <c r="AF153" i="8"/>
  <c r="T153" i="8"/>
  <c r="R153" i="8"/>
  <c r="P153" i="8"/>
  <c r="J153" i="8"/>
  <c r="Z153" i="8" s="1"/>
  <c r="BX152" i="8"/>
  <c r="BV152" i="8"/>
  <c r="BT152" i="8"/>
  <c r="BP152" i="8"/>
  <c r="BN152" i="8"/>
  <c r="BL152" i="8"/>
  <c r="BH152" i="8"/>
  <c r="BF152" i="8"/>
  <c r="BD152" i="8"/>
  <c r="AZ152" i="8"/>
  <c r="AX152" i="8"/>
  <c r="AV152" i="8"/>
  <c r="AR152" i="8"/>
  <c r="AP152" i="8"/>
  <c r="AN152" i="8"/>
  <c r="AJ152" i="8"/>
  <c r="AH152" i="8"/>
  <c r="AF152" i="8"/>
  <c r="T152" i="8"/>
  <c r="R152" i="8"/>
  <c r="P152" i="8"/>
  <c r="J152" i="8"/>
  <c r="Z152" i="8" s="1"/>
  <c r="BX151" i="8"/>
  <c r="BV151" i="8"/>
  <c r="BT151" i="8"/>
  <c r="BP151" i="8"/>
  <c r="BN151" i="8"/>
  <c r="BL151" i="8"/>
  <c r="BH151" i="8"/>
  <c r="BF151" i="8"/>
  <c r="BD151" i="8"/>
  <c r="AZ151" i="8"/>
  <c r="AX151" i="8"/>
  <c r="AV151" i="8"/>
  <c r="AR151" i="8"/>
  <c r="AP151" i="8"/>
  <c r="AN151" i="8"/>
  <c r="AJ151" i="8"/>
  <c r="AH151" i="8"/>
  <c r="AF151" i="8"/>
  <c r="T151" i="8"/>
  <c r="R151" i="8"/>
  <c r="P151" i="8"/>
  <c r="J151" i="8"/>
  <c r="Z151" i="8" s="1"/>
  <c r="BX150" i="8"/>
  <c r="BV150" i="8"/>
  <c r="BT150" i="8"/>
  <c r="BP150" i="8"/>
  <c r="BN150" i="8"/>
  <c r="BL150" i="8"/>
  <c r="BH150" i="8"/>
  <c r="BF150" i="8"/>
  <c r="BD150" i="8"/>
  <c r="AZ150" i="8"/>
  <c r="AX150" i="8"/>
  <c r="AV150" i="8"/>
  <c r="AR150" i="8"/>
  <c r="AP150" i="8"/>
  <c r="AN150" i="8"/>
  <c r="AJ150" i="8"/>
  <c r="AH150" i="8"/>
  <c r="AF150" i="8"/>
  <c r="T150" i="8"/>
  <c r="R150" i="8"/>
  <c r="P150" i="8"/>
  <c r="J150" i="8"/>
  <c r="Z150" i="8" s="1"/>
  <c r="BX149" i="8"/>
  <c r="BV149" i="8"/>
  <c r="BT149" i="8"/>
  <c r="BP149" i="8"/>
  <c r="BN149" i="8"/>
  <c r="BL149" i="8"/>
  <c r="BH149" i="8"/>
  <c r="BF149" i="8"/>
  <c r="BD149" i="8"/>
  <c r="AR149" i="8"/>
  <c r="AP149" i="8"/>
  <c r="AN149" i="8"/>
  <c r="AJ149" i="8"/>
  <c r="AH149" i="8"/>
  <c r="AF149" i="8"/>
  <c r="AB149" i="8"/>
  <c r="Z149" i="8"/>
  <c r="X149" i="8"/>
  <c r="T149" i="8"/>
  <c r="R149" i="8"/>
  <c r="P149" i="8"/>
  <c r="J149" i="8"/>
  <c r="AX149" i="8" s="1"/>
  <c r="BX148" i="8"/>
  <c r="BV148" i="8"/>
  <c r="BT148" i="8"/>
  <c r="BP148" i="8"/>
  <c r="BN148" i="8"/>
  <c r="BL148" i="8"/>
  <c r="BH148" i="8"/>
  <c r="BF148" i="8"/>
  <c r="BD148" i="8"/>
  <c r="AR148" i="8"/>
  <c r="AP148" i="8"/>
  <c r="AN148" i="8"/>
  <c r="AJ148" i="8"/>
  <c r="AH148" i="8"/>
  <c r="AF148" i="8"/>
  <c r="AB148" i="8"/>
  <c r="Z148" i="8"/>
  <c r="X148" i="8"/>
  <c r="T148" i="8"/>
  <c r="R148" i="8"/>
  <c r="P148" i="8"/>
  <c r="J148" i="8"/>
  <c r="AX148" i="8" s="1"/>
  <c r="BX147" i="8"/>
  <c r="BV147" i="8"/>
  <c r="BT147" i="8"/>
  <c r="BP147" i="8"/>
  <c r="BN147" i="8"/>
  <c r="BL147" i="8"/>
  <c r="BH147" i="8"/>
  <c r="BF147" i="8"/>
  <c r="BD147" i="8"/>
  <c r="AZ147" i="8"/>
  <c r="AX147" i="8"/>
  <c r="AV147" i="8"/>
  <c r="AR147" i="8"/>
  <c r="AP147" i="8"/>
  <c r="AN147" i="8"/>
  <c r="AJ147" i="8"/>
  <c r="AH147" i="8"/>
  <c r="AF147" i="8"/>
  <c r="T147" i="8"/>
  <c r="R147" i="8"/>
  <c r="P147" i="8"/>
  <c r="J147" i="8"/>
  <c r="L147" i="8" s="1"/>
  <c r="BX146" i="8"/>
  <c r="BV146" i="8"/>
  <c r="BT146" i="8"/>
  <c r="BP146" i="8"/>
  <c r="BN146" i="8"/>
  <c r="BL146" i="8"/>
  <c r="BH146" i="8"/>
  <c r="BF146" i="8"/>
  <c r="BD146" i="8"/>
  <c r="BX145" i="8"/>
  <c r="BV145" i="8"/>
  <c r="BT145" i="8"/>
  <c r="BP145" i="8"/>
  <c r="BN145" i="8"/>
  <c r="BL145" i="8"/>
  <c r="BH145" i="8"/>
  <c r="BF145" i="8"/>
  <c r="BD145" i="8"/>
  <c r="BX144" i="8"/>
  <c r="BV144" i="8"/>
  <c r="BT144" i="8"/>
  <c r="BP144" i="8"/>
  <c r="BN144" i="8"/>
  <c r="BL144" i="8"/>
  <c r="BH144" i="8"/>
  <c r="BF144" i="8"/>
  <c r="BD144" i="8"/>
  <c r="AZ144" i="8"/>
  <c r="AX144" i="8"/>
  <c r="AV144" i="8"/>
  <c r="AR144" i="8"/>
  <c r="AP144" i="8"/>
  <c r="AN144" i="8"/>
  <c r="AJ144" i="8"/>
  <c r="AH144" i="8"/>
  <c r="AF144" i="8"/>
  <c r="T144" i="8"/>
  <c r="R144" i="8"/>
  <c r="P144" i="8"/>
  <c r="J144" i="8"/>
  <c r="Z144" i="8" s="1"/>
  <c r="BX143" i="8"/>
  <c r="BV143" i="8"/>
  <c r="BT143" i="8"/>
  <c r="BP143" i="8"/>
  <c r="BN143" i="8"/>
  <c r="BL143" i="8"/>
  <c r="BH143" i="8"/>
  <c r="BF143" i="8"/>
  <c r="BD143" i="8"/>
  <c r="AZ143" i="8"/>
  <c r="AX143" i="8"/>
  <c r="AV143" i="8"/>
  <c r="AR143" i="8"/>
  <c r="AP143" i="8"/>
  <c r="AN143" i="8"/>
  <c r="AJ143" i="8"/>
  <c r="AH143" i="8"/>
  <c r="AF143" i="8"/>
  <c r="T143" i="8"/>
  <c r="R143" i="8"/>
  <c r="P143" i="8"/>
  <c r="J143" i="8"/>
  <c r="Z143" i="8" s="1"/>
  <c r="BX142" i="8"/>
  <c r="BV142" i="8"/>
  <c r="BT142" i="8"/>
  <c r="BP142" i="8"/>
  <c r="BN142" i="8"/>
  <c r="BL142" i="8"/>
  <c r="BH142" i="8"/>
  <c r="BF142" i="8"/>
  <c r="BD142" i="8"/>
  <c r="AZ142" i="8"/>
  <c r="AX142" i="8"/>
  <c r="AV142" i="8"/>
  <c r="AR142" i="8"/>
  <c r="AP142" i="8"/>
  <c r="AN142" i="8"/>
  <c r="AJ142" i="8"/>
  <c r="AH142" i="8"/>
  <c r="AF142" i="8"/>
  <c r="T142" i="8"/>
  <c r="R142" i="8"/>
  <c r="P142" i="8"/>
  <c r="J142" i="8"/>
  <c r="Z142" i="8" s="1"/>
  <c r="BX141" i="8"/>
  <c r="BV141" i="8"/>
  <c r="BT141" i="8"/>
  <c r="BP141" i="8"/>
  <c r="BN141" i="8"/>
  <c r="BL141" i="8"/>
  <c r="BH141" i="8"/>
  <c r="BF141" i="8"/>
  <c r="BD141" i="8"/>
  <c r="AZ141" i="8"/>
  <c r="AX141" i="8"/>
  <c r="AV141" i="8"/>
  <c r="AR141" i="8"/>
  <c r="AP141" i="8"/>
  <c r="AN141" i="8"/>
  <c r="AJ141" i="8"/>
  <c r="AH141" i="8"/>
  <c r="AF141" i="8"/>
  <c r="T141" i="8"/>
  <c r="R141" i="8"/>
  <c r="P141" i="8"/>
  <c r="J141" i="8"/>
  <c r="Z141" i="8" s="1"/>
  <c r="BX139" i="8"/>
  <c r="BV139" i="8"/>
  <c r="BT139" i="8"/>
  <c r="BP139" i="8"/>
  <c r="BN139" i="8"/>
  <c r="BL139" i="8"/>
  <c r="BH139" i="8"/>
  <c r="BF139" i="8"/>
  <c r="BD139" i="8"/>
  <c r="AZ139" i="8"/>
  <c r="AX139" i="8"/>
  <c r="AV139" i="8"/>
  <c r="AR139" i="8"/>
  <c r="AP139" i="8"/>
  <c r="AN139" i="8"/>
  <c r="AJ139" i="8"/>
  <c r="AH139" i="8"/>
  <c r="AF139" i="8"/>
  <c r="T139" i="8"/>
  <c r="R139" i="8"/>
  <c r="P139" i="8"/>
  <c r="J139" i="8"/>
  <c r="Z139" i="8" s="1"/>
  <c r="BX138" i="8"/>
  <c r="BV138" i="8"/>
  <c r="BT138" i="8"/>
  <c r="BP138" i="8"/>
  <c r="BN138" i="8"/>
  <c r="BL138" i="8"/>
  <c r="BH138" i="8"/>
  <c r="BF138" i="8"/>
  <c r="BD138" i="8"/>
  <c r="AZ138" i="8"/>
  <c r="AX138" i="8"/>
  <c r="AV138" i="8"/>
  <c r="AR138" i="8"/>
  <c r="AP138" i="8"/>
  <c r="AN138" i="8"/>
  <c r="AJ138" i="8"/>
  <c r="AH138" i="8"/>
  <c r="AF138" i="8"/>
  <c r="T138" i="8"/>
  <c r="R138" i="8"/>
  <c r="P138" i="8"/>
  <c r="J138" i="8"/>
  <c r="Z138" i="8" s="1"/>
  <c r="L138" i="8"/>
  <c r="AB138" i="8" s="1"/>
  <c r="BX137" i="8"/>
  <c r="BV137" i="8"/>
  <c r="BT137" i="8"/>
  <c r="BP137" i="8"/>
  <c r="BN137" i="8"/>
  <c r="BL137" i="8"/>
  <c r="BH137" i="8"/>
  <c r="BF137" i="8"/>
  <c r="BD137" i="8"/>
  <c r="AZ137" i="8"/>
  <c r="AX137" i="8"/>
  <c r="AV137" i="8"/>
  <c r="AR137" i="8"/>
  <c r="AP137" i="8"/>
  <c r="AN137" i="8"/>
  <c r="AJ137" i="8"/>
  <c r="AH137" i="8"/>
  <c r="AF137" i="8"/>
  <c r="T137" i="8"/>
  <c r="R137" i="8"/>
  <c r="P137" i="8"/>
  <c r="J137" i="8"/>
  <c r="Z137" i="8" s="1"/>
  <c r="BX136" i="8"/>
  <c r="BV136" i="8"/>
  <c r="BT136" i="8"/>
  <c r="BP136" i="8"/>
  <c r="BN136" i="8"/>
  <c r="BL136" i="8"/>
  <c r="BH136" i="8"/>
  <c r="BF136" i="8"/>
  <c r="BD136" i="8"/>
  <c r="AZ136" i="8"/>
  <c r="AX136" i="8"/>
  <c r="AV136" i="8"/>
  <c r="AR136" i="8"/>
  <c r="AP136" i="8"/>
  <c r="AN136" i="8"/>
  <c r="AJ136" i="8"/>
  <c r="AH136" i="8"/>
  <c r="AF136" i="8"/>
  <c r="T136" i="8"/>
  <c r="R136" i="8"/>
  <c r="P136" i="8"/>
  <c r="J136" i="8"/>
  <c r="Z136" i="8" s="1"/>
  <c r="BX135" i="8"/>
  <c r="BV135" i="8"/>
  <c r="BT135" i="8"/>
  <c r="BP135" i="8"/>
  <c r="BN135" i="8"/>
  <c r="BL135" i="8"/>
  <c r="BH135" i="8"/>
  <c r="BF135" i="8"/>
  <c r="BD135" i="8"/>
  <c r="AZ135" i="8"/>
  <c r="AX135" i="8"/>
  <c r="AV135" i="8"/>
  <c r="AR135" i="8"/>
  <c r="AP135" i="8"/>
  <c r="AN135" i="8"/>
  <c r="AJ135" i="8"/>
  <c r="AH135" i="8"/>
  <c r="AF135" i="8"/>
  <c r="T135" i="8"/>
  <c r="R135" i="8"/>
  <c r="P135" i="8"/>
  <c r="J135" i="8"/>
  <c r="Z135" i="8" s="1"/>
  <c r="BX134" i="8"/>
  <c r="BV134" i="8"/>
  <c r="BT134" i="8"/>
  <c r="BP134" i="8"/>
  <c r="BN134" i="8"/>
  <c r="BL134" i="8"/>
  <c r="BH134" i="8"/>
  <c r="BF134" i="8"/>
  <c r="BD134" i="8"/>
  <c r="BX133" i="8"/>
  <c r="BV133" i="8"/>
  <c r="BT133" i="8"/>
  <c r="BP133" i="8"/>
  <c r="BN133" i="8"/>
  <c r="BL133" i="8"/>
  <c r="BH133" i="8"/>
  <c r="BF133" i="8"/>
  <c r="BD133" i="8"/>
  <c r="AZ133" i="8"/>
  <c r="AX133" i="8"/>
  <c r="AV133" i="8"/>
  <c r="AR133" i="8"/>
  <c r="AP133" i="8"/>
  <c r="AN133" i="8"/>
  <c r="AJ133" i="8"/>
  <c r="AH133" i="8"/>
  <c r="AF133" i="8"/>
  <c r="T133" i="8"/>
  <c r="R133" i="8"/>
  <c r="P133" i="8"/>
  <c r="J133" i="8"/>
  <c r="Z133" i="8" s="1"/>
  <c r="BX132" i="8"/>
  <c r="BV132" i="8"/>
  <c r="BT132" i="8"/>
  <c r="BP132" i="8"/>
  <c r="BN132" i="8"/>
  <c r="BL132" i="8"/>
  <c r="BH132" i="8"/>
  <c r="BF132" i="8"/>
  <c r="BD132" i="8"/>
  <c r="AZ132" i="8"/>
  <c r="AX132" i="8"/>
  <c r="AV132" i="8"/>
  <c r="AR132" i="8"/>
  <c r="AP132" i="8"/>
  <c r="AN132" i="8"/>
  <c r="AJ132" i="8"/>
  <c r="AH132" i="8"/>
  <c r="AF132" i="8"/>
  <c r="T132" i="8"/>
  <c r="R132" i="8"/>
  <c r="P132" i="8"/>
  <c r="J132" i="8"/>
  <c r="Z132" i="8" s="1"/>
  <c r="BX131" i="8"/>
  <c r="BV131" i="8"/>
  <c r="BT131" i="8"/>
  <c r="BP131" i="8"/>
  <c r="BN131" i="8"/>
  <c r="BL131" i="8"/>
  <c r="BH131" i="8"/>
  <c r="BF131" i="8"/>
  <c r="BD131" i="8"/>
  <c r="AZ131" i="8"/>
  <c r="AX131" i="8"/>
  <c r="AV131" i="8"/>
  <c r="AR131" i="8"/>
  <c r="AP131" i="8"/>
  <c r="AN131" i="8"/>
  <c r="AJ131" i="8"/>
  <c r="AH131" i="8"/>
  <c r="AF131" i="8"/>
  <c r="T131" i="8"/>
  <c r="R131" i="8"/>
  <c r="P131" i="8"/>
  <c r="J131" i="8"/>
  <c r="Z131" i="8" s="1"/>
  <c r="BX130" i="8"/>
  <c r="BV130" i="8"/>
  <c r="BT130" i="8"/>
  <c r="BP130" i="8"/>
  <c r="BN130" i="8"/>
  <c r="BL130" i="8"/>
  <c r="BH130" i="8"/>
  <c r="BF130" i="8"/>
  <c r="BD130" i="8"/>
  <c r="AZ130" i="8"/>
  <c r="AX130" i="8"/>
  <c r="AV130" i="8"/>
  <c r="AR130" i="8"/>
  <c r="AP130" i="8"/>
  <c r="AN130" i="8"/>
  <c r="AJ130" i="8"/>
  <c r="AH130" i="8"/>
  <c r="AF130" i="8"/>
  <c r="T130" i="8"/>
  <c r="R130" i="8"/>
  <c r="P130" i="8"/>
  <c r="J130" i="8"/>
  <c r="Z130" i="8" s="1"/>
  <c r="L130" i="8"/>
  <c r="AB130" i="8" s="1"/>
  <c r="BX129" i="8"/>
  <c r="BV129" i="8"/>
  <c r="BT129" i="8"/>
  <c r="BP129" i="8"/>
  <c r="BN129" i="8"/>
  <c r="BL129" i="8"/>
  <c r="BH129" i="8"/>
  <c r="BF129" i="8"/>
  <c r="BD129" i="8"/>
  <c r="AZ129" i="8"/>
  <c r="AX129" i="8"/>
  <c r="AV129" i="8"/>
  <c r="AR129" i="8"/>
  <c r="AP129" i="8"/>
  <c r="AN129" i="8"/>
  <c r="AJ129" i="8"/>
  <c r="AH129" i="8"/>
  <c r="AF129" i="8"/>
  <c r="T129" i="8"/>
  <c r="R129" i="8"/>
  <c r="P129" i="8"/>
  <c r="J129" i="8"/>
  <c r="Z129" i="8" s="1"/>
  <c r="BX128" i="8"/>
  <c r="BV128" i="8"/>
  <c r="BT128" i="8"/>
  <c r="BP128" i="8"/>
  <c r="BN128" i="8"/>
  <c r="BL128" i="8"/>
  <c r="BH128" i="8"/>
  <c r="BF128" i="8"/>
  <c r="BD128" i="8"/>
  <c r="AZ128" i="8"/>
  <c r="AX128" i="8"/>
  <c r="AV128" i="8"/>
  <c r="AR128" i="8"/>
  <c r="AP128" i="8"/>
  <c r="AN128" i="8"/>
  <c r="AJ128" i="8"/>
  <c r="AH128" i="8"/>
  <c r="AF128" i="8"/>
  <c r="T128" i="8"/>
  <c r="R128" i="8"/>
  <c r="P128" i="8"/>
  <c r="J128" i="8"/>
  <c r="Z128" i="8" s="1"/>
  <c r="BX127" i="8"/>
  <c r="BV127" i="8"/>
  <c r="BT127" i="8"/>
  <c r="BP127" i="8"/>
  <c r="BN127" i="8"/>
  <c r="BL127" i="8"/>
  <c r="BH127" i="8"/>
  <c r="BF127" i="8"/>
  <c r="BD127" i="8"/>
  <c r="AZ127" i="8"/>
  <c r="AX127" i="8"/>
  <c r="AV127" i="8"/>
  <c r="AR127" i="8"/>
  <c r="AP127" i="8"/>
  <c r="AN127" i="8"/>
  <c r="AJ127" i="8"/>
  <c r="AH127" i="8"/>
  <c r="AF127" i="8"/>
  <c r="T127" i="8"/>
  <c r="R127" i="8"/>
  <c r="P127" i="8"/>
  <c r="J127" i="8"/>
  <c r="Z127" i="8" s="1"/>
  <c r="BX126" i="8"/>
  <c r="BV126" i="8"/>
  <c r="BT126" i="8"/>
  <c r="BP126" i="8"/>
  <c r="BN126" i="8"/>
  <c r="BL126" i="8"/>
  <c r="BH126" i="8"/>
  <c r="BF126" i="8"/>
  <c r="BD126" i="8"/>
  <c r="AZ126" i="8"/>
  <c r="AX126" i="8"/>
  <c r="AV126" i="8"/>
  <c r="AR126" i="8"/>
  <c r="AP126" i="8"/>
  <c r="AN126" i="8"/>
  <c r="AJ126" i="8"/>
  <c r="AH126" i="8"/>
  <c r="AF126" i="8"/>
  <c r="T126" i="8"/>
  <c r="R126" i="8"/>
  <c r="P126" i="8"/>
  <c r="J126" i="8"/>
  <c r="Z126" i="8" s="1"/>
  <c r="BX125" i="8"/>
  <c r="BV125" i="8"/>
  <c r="BT125" i="8"/>
  <c r="BP125" i="8"/>
  <c r="BN125" i="8"/>
  <c r="BL125" i="8"/>
  <c r="BH125" i="8"/>
  <c r="BF125" i="8"/>
  <c r="BD125" i="8"/>
  <c r="AZ125" i="8"/>
  <c r="AX125" i="8"/>
  <c r="AV125" i="8"/>
  <c r="AR125" i="8"/>
  <c r="AP125" i="8"/>
  <c r="AN125" i="8"/>
  <c r="AJ125" i="8"/>
  <c r="AH125" i="8"/>
  <c r="AF125" i="8"/>
  <c r="T125" i="8"/>
  <c r="R125" i="8"/>
  <c r="P125" i="8"/>
  <c r="J125" i="8"/>
  <c r="Z125" i="8" s="1"/>
  <c r="BX124" i="8"/>
  <c r="BV124" i="8"/>
  <c r="BT124" i="8"/>
  <c r="BP124" i="8"/>
  <c r="BN124" i="8"/>
  <c r="BL124" i="8"/>
  <c r="BH124" i="8"/>
  <c r="BF124" i="8"/>
  <c r="BD124" i="8"/>
  <c r="AZ124" i="8"/>
  <c r="AX124" i="8"/>
  <c r="AV124" i="8"/>
  <c r="AR124" i="8"/>
  <c r="AP124" i="8"/>
  <c r="AN124" i="8"/>
  <c r="AJ124" i="8"/>
  <c r="AH124" i="8"/>
  <c r="AF124" i="8"/>
  <c r="T124" i="8"/>
  <c r="R124" i="8"/>
  <c r="P124" i="8"/>
  <c r="J124" i="8"/>
  <c r="Z124" i="8" s="1"/>
  <c r="BX123" i="8"/>
  <c r="BV123" i="8"/>
  <c r="BT123" i="8"/>
  <c r="BP123" i="8"/>
  <c r="BN123" i="8"/>
  <c r="BL123" i="8"/>
  <c r="BH123" i="8"/>
  <c r="BF123" i="8"/>
  <c r="BD123" i="8"/>
  <c r="AZ123" i="8"/>
  <c r="AX123" i="8"/>
  <c r="AV123" i="8"/>
  <c r="AR123" i="8"/>
  <c r="AP123" i="8"/>
  <c r="AN123" i="8"/>
  <c r="AJ123" i="8"/>
  <c r="AH123" i="8"/>
  <c r="AF123" i="8"/>
  <c r="T123" i="8"/>
  <c r="R123" i="8"/>
  <c r="P123" i="8"/>
  <c r="J123" i="8"/>
  <c r="BX122" i="8"/>
  <c r="BV122" i="8"/>
  <c r="BT122" i="8"/>
  <c r="BP122" i="8"/>
  <c r="BN122" i="8"/>
  <c r="BL122" i="8"/>
  <c r="BH122" i="8"/>
  <c r="BF122" i="8"/>
  <c r="BD122" i="8"/>
  <c r="BX121" i="8"/>
  <c r="BV121" i="8"/>
  <c r="BT121" i="8"/>
  <c r="BP121" i="8"/>
  <c r="BN121" i="8"/>
  <c r="BL121" i="8"/>
  <c r="BH121" i="8"/>
  <c r="BF121" i="8"/>
  <c r="BD121" i="8"/>
  <c r="BX120" i="8"/>
  <c r="BV120" i="8"/>
  <c r="BT120" i="8"/>
  <c r="BP120" i="8"/>
  <c r="BN120" i="8"/>
  <c r="BL120" i="8"/>
  <c r="BH120" i="8"/>
  <c r="BF120" i="8"/>
  <c r="BD120" i="8"/>
  <c r="AR120" i="8"/>
  <c r="AP120" i="8"/>
  <c r="AN120" i="8"/>
  <c r="AJ120" i="8"/>
  <c r="AH120" i="8"/>
  <c r="AF120" i="8"/>
  <c r="AB120" i="8"/>
  <c r="Z120" i="8"/>
  <c r="X120" i="8"/>
  <c r="T120" i="8"/>
  <c r="R120" i="8"/>
  <c r="P120" i="8"/>
  <c r="J120" i="8"/>
  <c r="AX120" i="8" s="1"/>
  <c r="BX119" i="8"/>
  <c r="BV119" i="8"/>
  <c r="BT119" i="8"/>
  <c r="BP119" i="8"/>
  <c r="BN119" i="8"/>
  <c r="BL119" i="8"/>
  <c r="BH119" i="8"/>
  <c r="BF119" i="8"/>
  <c r="BD119" i="8"/>
  <c r="AZ119" i="8"/>
  <c r="AX119" i="8"/>
  <c r="AV119" i="8"/>
  <c r="AR119" i="8"/>
  <c r="AP119" i="8"/>
  <c r="AN119" i="8"/>
  <c r="AJ119" i="8"/>
  <c r="AH119" i="8"/>
  <c r="AF119" i="8"/>
  <c r="AB119" i="8"/>
  <c r="Z119" i="8"/>
  <c r="X119" i="8"/>
  <c r="J119" i="8"/>
  <c r="R119" i="8" s="1"/>
  <c r="BX118" i="8"/>
  <c r="BV118" i="8"/>
  <c r="BT118" i="8"/>
  <c r="BP118" i="8"/>
  <c r="BN118" i="8"/>
  <c r="BL118" i="8"/>
  <c r="BH118" i="8"/>
  <c r="BF118" i="8"/>
  <c r="BD118" i="8"/>
  <c r="AZ118" i="8"/>
  <c r="AX118" i="8"/>
  <c r="AV118" i="8"/>
  <c r="AR118" i="8"/>
  <c r="AP118" i="8"/>
  <c r="AN118" i="8"/>
  <c r="AJ118" i="8"/>
  <c r="AH118" i="8"/>
  <c r="AF118" i="8"/>
  <c r="AB118" i="8"/>
  <c r="Z118" i="8"/>
  <c r="X118" i="8"/>
  <c r="J118" i="8"/>
  <c r="R118" i="8" s="1"/>
  <c r="BX117" i="8"/>
  <c r="BV117" i="8"/>
  <c r="BT117" i="8"/>
  <c r="BP117" i="8"/>
  <c r="BN117" i="8"/>
  <c r="BL117" i="8"/>
  <c r="BH117" i="8"/>
  <c r="BF117" i="8"/>
  <c r="BD117" i="8"/>
  <c r="AZ117" i="8"/>
  <c r="AX117" i="8"/>
  <c r="AV117" i="8"/>
  <c r="AR117" i="8"/>
  <c r="AP117" i="8"/>
  <c r="AN117" i="8"/>
  <c r="AJ117" i="8"/>
  <c r="AH117" i="8"/>
  <c r="AF117" i="8"/>
  <c r="AB117" i="8"/>
  <c r="Z117" i="8"/>
  <c r="X117" i="8"/>
  <c r="J117" i="8"/>
  <c r="R117" i="8" s="1"/>
  <c r="BX116" i="8"/>
  <c r="BV116" i="8"/>
  <c r="BT116" i="8"/>
  <c r="BP116" i="8"/>
  <c r="BN116" i="8"/>
  <c r="BL116" i="8"/>
  <c r="BH116" i="8"/>
  <c r="BF116" i="8"/>
  <c r="BD116" i="8"/>
  <c r="AZ116" i="8"/>
  <c r="AX116" i="8"/>
  <c r="AV116" i="8"/>
  <c r="AR116" i="8"/>
  <c r="AP116" i="8"/>
  <c r="AN116" i="8"/>
  <c r="AJ116" i="8"/>
  <c r="AH116" i="8"/>
  <c r="AF116" i="8"/>
  <c r="AB116" i="8"/>
  <c r="Z116" i="8"/>
  <c r="X116" i="8"/>
  <c r="J116" i="8"/>
  <c r="R116" i="8" s="1"/>
  <c r="BX115" i="8"/>
  <c r="BV115" i="8"/>
  <c r="BT115" i="8"/>
  <c r="BP115" i="8"/>
  <c r="BN115" i="8"/>
  <c r="BL115" i="8"/>
  <c r="BH115" i="8"/>
  <c r="BF115" i="8"/>
  <c r="BD115" i="8"/>
  <c r="AZ115" i="8"/>
  <c r="AX115" i="8"/>
  <c r="AV115" i="8"/>
  <c r="AR115" i="8"/>
  <c r="AP115" i="8"/>
  <c r="AN115" i="8"/>
  <c r="AJ115" i="8"/>
  <c r="AH115" i="8"/>
  <c r="AF115" i="8"/>
  <c r="AB115" i="8"/>
  <c r="Z115" i="8"/>
  <c r="X115" i="8"/>
  <c r="J115" i="8"/>
  <c r="R115" i="8" s="1"/>
  <c r="BX114" i="8"/>
  <c r="BV114" i="8"/>
  <c r="BT114" i="8"/>
  <c r="BP114" i="8"/>
  <c r="BN114" i="8"/>
  <c r="BL114" i="8"/>
  <c r="BH114" i="8"/>
  <c r="BF114" i="8"/>
  <c r="BD114" i="8"/>
  <c r="BX113" i="8"/>
  <c r="BV113" i="8"/>
  <c r="BT113" i="8"/>
  <c r="BH113" i="8"/>
  <c r="BF113" i="8"/>
  <c r="BD113" i="8"/>
  <c r="AZ113" i="8"/>
  <c r="AX113" i="8"/>
  <c r="AV113" i="8"/>
  <c r="AR113" i="8"/>
  <c r="AP113" i="8"/>
  <c r="AN113" i="8"/>
  <c r="AB113" i="8"/>
  <c r="Z113" i="8"/>
  <c r="X113" i="8"/>
  <c r="T113" i="8"/>
  <c r="R113" i="8"/>
  <c r="P113" i="8"/>
  <c r="J113" i="8"/>
  <c r="L113" i="8" s="1"/>
  <c r="AJ113" i="8" s="1"/>
  <c r="BX112" i="8"/>
  <c r="BV112" i="8"/>
  <c r="BT112" i="8"/>
  <c r="BP112" i="8"/>
  <c r="BN112" i="8"/>
  <c r="BL112" i="8"/>
  <c r="AZ112" i="8"/>
  <c r="AX112" i="8"/>
  <c r="AV112" i="8"/>
  <c r="AR112" i="8"/>
  <c r="AP112" i="8"/>
  <c r="AN112" i="8"/>
  <c r="AB112" i="8"/>
  <c r="Z112" i="8"/>
  <c r="X112" i="8"/>
  <c r="T112" i="8"/>
  <c r="R112" i="8"/>
  <c r="P112" i="8"/>
  <c r="J112" i="8"/>
  <c r="BF112" i="8" s="1"/>
  <c r="BX111" i="8"/>
  <c r="BV111" i="8"/>
  <c r="BT111" i="8"/>
  <c r="BP111" i="8"/>
  <c r="BN111" i="8"/>
  <c r="BL111" i="8"/>
  <c r="BH111" i="8"/>
  <c r="BF111" i="8"/>
  <c r="BD111" i="8"/>
  <c r="AZ111" i="8"/>
  <c r="AX111" i="8"/>
  <c r="AV111" i="8"/>
  <c r="AR111" i="8"/>
  <c r="AP111" i="8"/>
  <c r="AN111" i="8"/>
  <c r="AJ111" i="8"/>
  <c r="AH111" i="8"/>
  <c r="AF111" i="8"/>
  <c r="AB111" i="8"/>
  <c r="Z111" i="8"/>
  <c r="X111" i="8"/>
  <c r="J111" i="8"/>
  <c r="R111" i="8" s="1"/>
  <c r="BP110" i="8"/>
  <c r="BN110" i="8"/>
  <c r="BL110" i="8"/>
  <c r="BH110" i="8"/>
  <c r="BF110" i="8"/>
  <c r="BD110" i="8"/>
  <c r="AZ110" i="8"/>
  <c r="AX110" i="8"/>
  <c r="AV110" i="8"/>
  <c r="AR110" i="8"/>
  <c r="AP110" i="8"/>
  <c r="AN110" i="8"/>
  <c r="AB110" i="8"/>
  <c r="Z110" i="8"/>
  <c r="X110" i="8"/>
  <c r="T110" i="8"/>
  <c r="R110" i="8"/>
  <c r="P110" i="8"/>
  <c r="J110" i="8"/>
  <c r="BV110" i="8" s="1"/>
  <c r="BX109" i="8"/>
  <c r="BV109" i="8"/>
  <c r="BT109" i="8"/>
  <c r="BP109" i="8"/>
  <c r="BN109" i="8"/>
  <c r="BL109" i="8"/>
  <c r="AZ109" i="8"/>
  <c r="AX109" i="8"/>
  <c r="AV109" i="8"/>
  <c r="AR109" i="8"/>
  <c r="AP109" i="8"/>
  <c r="AN109" i="8"/>
  <c r="AB109" i="8"/>
  <c r="Z109" i="8"/>
  <c r="X109" i="8"/>
  <c r="T109" i="8"/>
  <c r="R109" i="8"/>
  <c r="P109" i="8"/>
  <c r="J109" i="8"/>
  <c r="AH109" i="8" s="1"/>
  <c r="BX108" i="8"/>
  <c r="BV108" i="8"/>
  <c r="BT108" i="8"/>
  <c r="BH108" i="8"/>
  <c r="BF108" i="8"/>
  <c r="BD108" i="8"/>
  <c r="AZ108" i="8"/>
  <c r="AX108" i="8"/>
  <c r="AV108" i="8"/>
  <c r="AR108" i="8"/>
  <c r="AP108" i="8"/>
  <c r="AN108" i="8"/>
  <c r="AB108" i="8"/>
  <c r="Z108" i="8"/>
  <c r="X108" i="8"/>
  <c r="T108" i="8"/>
  <c r="R108" i="8"/>
  <c r="P108" i="8"/>
  <c r="J108" i="8"/>
  <c r="BN108" i="8" s="1"/>
  <c r="BX107" i="8"/>
  <c r="BV107" i="8"/>
  <c r="BT107" i="8"/>
  <c r="BP107" i="8"/>
  <c r="BN107" i="8"/>
  <c r="BL107" i="8"/>
  <c r="BH107" i="8"/>
  <c r="BF107" i="8"/>
  <c r="BD107" i="8"/>
  <c r="AR107" i="8"/>
  <c r="AP107" i="8"/>
  <c r="AN107" i="8"/>
  <c r="AJ107" i="8"/>
  <c r="AH107" i="8"/>
  <c r="AF107" i="8"/>
  <c r="AB107" i="8"/>
  <c r="Z107" i="8"/>
  <c r="X107" i="8"/>
  <c r="T107" i="8"/>
  <c r="R107" i="8"/>
  <c r="P107" i="8"/>
  <c r="J107" i="8"/>
  <c r="AX107" i="8" s="1"/>
  <c r="BX106" i="8"/>
  <c r="BV106" i="8"/>
  <c r="BT106" i="8"/>
  <c r="BP106" i="8"/>
  <c r="BN106" i="8"/>
  <c r="BL106" i="8"/>
  <c r="BH106" i="8"/>
  <c r="BF106" i="8"/>
  <c r="BD106" i="8"/>
  <c r="AR106" i="8"/>
  <c r="AP106" i="8"/>
  <c r="AN106" i="8"/>
  <c r="AJ106" i="8"/>
  <c r="AH106" i="8"/>
  <c r="AF106" i="8"/>
  <c r="AB106" i="8"/>
  <c r="Z106" i="8"/>
  <c r="X106" i="8"/>
  <c r="T106" i="8"/>
  <c r="R106" i="8"/>
  <c r="P106" i="8"/>
  <c r="J106" i="8"/>
  <c r="AX106" i="8" s="1"/>
  <c r="BX105" i="8"/>
  <c r="BV105" i="8"/>
  <c r="BT105" i="8"/>
  <c r="BP105" i="8"/>
  <c r="BN105" i="8"/>
  <c r="BL105" i="8"/>
  <c r="BH105" i="8"/>
  <c r="BF105" i="8"/>
  <c r="BD105" i="8"/>
  <c r="AR105" i="8"/>
  <c r="AP105" i="8"/>
  <c r="AN105" i="8"/>
  <c r="AJ105" i="8"/>
  <c r="AH105" i="8"/>
  <c r="AF105" i="8"/>
  <c r="AB105" i="8"/>
  <c r="Z105" i="8"/>
  <c r="X105" i="8"/>
  <c r="T105" i="8"/>
  <c r="R105" i="8"/>
  <c r="P105" i="8"/>
  <c r="J105" i="8"/>
  <c r="AX105" i="8" s="1"/>
  <c r="BP104" i="8"/>
  <c r="BN104" i="8"/>
  <c r="BL104" i="8"/>
  <c r="BH104" i="8"/>
  <c r="BF104" i="8"/>
  <c r="BD104" i="8"/>
  <c r="AZ104" i="8"/>
  <c r="AX104" i="8"/>
  <c r="AV104" i="8"/>
  <c r="AR104" i="8"/>
  <c r="AP104" i="8"/>
  <c r="AN104" i="8"/>
  <c r="AB104" i="8"/>
  <c r="Z104" i="8"/>
  <c r="X104" i="8"/>
  <c r="T104" i="8"/>
  <c r="R104" i="8"/>
  <c r="P104" i="8"/>
  <c r="J104" i="8"/>
  <c r="BV104" i="8" s="1"/>
  <c r="BX103" i="8"/>
  <c r="BV103" i="8"/>
  <c r="BT103" i="8"/>
  <c r="BP103" i="8"/>
  <c r="BN103" i="8"/>
  <c r="BL103" i="8"/>
  <c r="BH103" i="8"/>
  <c r="BF103" i="8"/>
  <c r="BD103" i="8"/>
  <c r="BX102" i="8"/>
  <c r="BV102" i="8"/>
  <c r="BT102" i="8"/>
  <c r="BP102" i="8"/>
  <c r="BN102" i="8"/>
  <c r="BL102" i="8"/>
  <c r="BH102" i="8"/>
  <c r="BF102" i="8"/>
  <c r="BD102" i="8"/>
  <c r="BX101" i="8"/>
  <c r="BV101" i="8"/>
  <c r="BT101" i="8"/>
  <c r="BP101" i="8"/>
  <c r="BN101" i="8"/>
  <c r="BL101" i="8"/>
  <c r="BH101" i="8"/>
  <c r="BF101" i="8"/>
  <c r="BD101" i="8"/>
  <c r="AZ101" i="8"/>
  <c r="AX101" i="8"/>
  <c r="AV101" i="8"/>
  <c r="AR101" i="8"/>
  <c r="AP101" i="8"/>
  <c r="AN101" i="8"/>
  <c r="AJ101" i="8"/>
  <c r="AH101" i="8"/>
  <c r="AF101" i="8"/>
  <c r="AB101" i="8"/>
  <c r="Z101" i="8"/>
  <c r="X101" i="8"/>
  <c r="J101" i="8"/>
  <c r="R101" i="8" s="1"/>
  <c r="BX100" i="8"/>
  <c r="BV100" i="8"/>
  <c r="BT100" i="8"/>
  <c r="BP100" i="8"/>
  <c r="BN100" i="8"/>
  <c r="BL100" i="8"/>
  <c r="BH100" i="8"/>
  <c r="BF100" i="8"/>
  <c r="BD100" i="8"/>
  <c r="AZ100" i="8"/>
  <c r="AX100" i="8"/>
  <c r="AV100" i="8"/>
  <c r="AR100" i="8"/>
  <c r="AP100" i="8"/>
  <c r="AN100" i="8"/>
  <c r="AJ100" i="8"/>
  <c r="AH100" i="8"/>
  <c r="AF100" i="8"/>
  <c r="AB100" i="8"/>
  <c r="Z100" i="8"/>
  <c r="X100" i="8"/>
  <c r="J100" i="8"/>
  <c r="R100" i="8" s="1"/>
  <c r="BX99" i="8"/>
  <c r="BV99" i="8"/>
  <c r="BT99" i="8"/>
  <c r="BH99" i="8"/>
  <c r="BF99" i="8"/>
  <c r="BD99" i="8"/>
  <c r="AZ99" i="8"/>
  <c r="AX99" i="8"/>
  <c r="AV99" i="8"/>
  <c r="AR99" i="8"/>
  <c r="AP99" i="8"/>
  <c r="AN99" i="8"/>
  <c r="AB99" i="8"/>
  <c r="Z99" i="8"/>
  <c r="X99" i="8"/>
  <c r="T99" i="8"/>
  <c r="R99" i="8"/>
  <c r="P99" i="8"/>
  <c r="J99" i="8"/>
  <c r="L99" i="8" s="1"/>
  <c r="AJ99" i="8" s="1"/>
  <c r="BX98" i="8"/>
  <c r="BV98" i="8"/>
  <c r="BT98" i="8"/>
  <c r="BP98" i="8"/>
  <c r="BN98" i="8"/>
  <c r="BL98" i="8"/>
  <c r="AZ98" i="8"/>
  <c r="AX98" i="8"/>
  <c r="AV98" i="8"/>
  <c r="AR98" i="8"/>
  <c r="AP98" i="8"/>
  <c r="AN98" i="8"/>
  <c r="AB98" i="8"/>
  <c r="Z98" i="8"/>
  <c r="X98" i="8"/>
  <c r="T98" i="8"/>
  <c r="R98" i="8"/>
  <c r="P98" i="8"/>
  <c r="J98" i="8"/>
  <c r="BF98" i="8" s="1"/>
  <c r="BX97" i="8"/>
  <c r="BV97" i="8"/>
  <c r="BT97" i="8"/>
  <c r="BP97" i="8"/>
  <c r="BN97" i="8"/>
  <c r="BL97" i="8"/>
  <c r="BH97" i="8"/>
  <c r="BF97" i="8"/>
  <c r="BD97" i="8"/>
  <c r="AZ97" i="8"/>
  <c r="AX97" i="8"/>
  <c r="AV97" i="8"/>
  <c r="AR97" i="8"/>
  <c r="AP97" i="8"/>
  <c r="AN97" i="8"/>
  <c r="AJ97" i="8"/>
  <c r="AH97" i="8"/>
  <c r="AF97" i="8"/>
  <c r="AB97" i="8"/>
  <c r="Z97" i="8"/>
  <c r="X97" i="8"/>
  <c r="J97" i="8"/>
  <c r="BX96" i="8"/>
  <c r="BV96" i="8"/>
  <c r="BT96" i="8"/>
  <c r="BP96" i="8"/>
  <c r="BN96" i="8"/>
  <c r="BL96" i="8"/>
  <c r="BH96" i="8"/>
  <c r="BF96" i="8"/>
  <c r="BD96" i="8"/>
  <c r="AZ96" i="8"/>
  <c r="AX96" i="8"/>
  <c r="AV96" i="8"/>
  <c r="AR96" i="8"/>
  <c r="AP96" i="8"/>
  <c r="AN96" i="8"/>
  <c r="AJ96" i="8"/>
  <c r="AH96" i="8"/>
  <c r="AF96" i="8"/>
  <c r="AB96" i="8"/>
  <c r="Z96" i="8"/>
  <c r="X96" i="8"/>
  <c r="J96" i="8"/>
  <c r="BX95" i="8"/>
  <c r="BV95" i="8"/>
  <c r="BT95" i="8"/>
  <c r="BP95" i="8"/>
  <c r="BN95" i="8"/>
  <c r="BL95" i="8"/>
  <c r="BH95" i="8"/>
  <c r="BF95" i="8"/>
  <c r="BD95" i="8"/>
  <c r="AZ95" i="8"/>
  <c r="AX95" i="8"/>
  <c r="AV95" i="8"/>
  <c r="AR95" i="8"/>
  <c r="AP95" i="8"/>
  <c r="AN95" i="8"/>
  <c r="AJ95" i="8"/>
  <c r="AH95" i="8"/>
  <c r="AF95" i="8"/>
  <c r="AB95" i="8"/>
  <c r="Z95" i="8"/>
  <c r="X95" i="8"/>
  <c r="J95" i="8"/>
  <c r="R95" i="8" s="1"/>
  <c r="BX94" i="8"/>
  <c r="BV94" i="8"/>
  <c r="BT94" i="8"/>
  <c r="BP94" i="8"/>
  <c r="BN94" i="8"/>
  <c r="BL94" i="8"/>
  <c r="BH94" i="8"/>
  <c r="BF94" i="8"/>
  <c r="BD94" i="8"/>
  <c r="AZ94" i="8"/>
  <c r="AX94" i="8"/>
  <c r="AV94" i="8"/>
  <c r="AR94" i="8"/>
  <c r="AP94" i="8"/>
  <c r="AN94" i="8"/>
  <c r="AJ94" i="8"/>
  <c r="AH94" i="8"/>
  <c r="AF94" i="8"/>
  <c r="AB94" i="8"/>
  <c r="Z94" i="8"/>
  <c r="X94" i="8"/>
  <c r="BX93" i="8"/>
  <c r="BV93" i="8"/>
  <c r="BT93" i="8"/>
  <c r="BP93" i="8"/>
  <c r="BN93" i="8"/>
  <c r="BL93" i="8"/>
  <c r="BH93" i="8"/>
  <c r="BF93" i="8"/>
  <c r="BD93" i="8"/>
  <c r="BP92" i="8"/>
  <c r="BN92" i="8"/>
  <c r="BL92" i="8"/>
  <c r="BH92" i="8"/>
  <c r="BF92" i="8"/>
  <c r="BD92" i="8"/>
  <c r="AZ92" i="8"/>
  <c r="AX92" i="8"/>
  <c r="AV92" i="8"/>
  <c r="AR92" i="8"/>
  <c r="AP92" i="8"/>
  <c r="AN92" i="8"/>
  <c r="AB92" i="8"/>
  <c r="Z92" i="8"/>
  <c r="X92" i="8"/>
  <c r="T92" i="8"/>
  <c r="R92" i="8"/>
  <c r="P92" i="8"/>
  <c r="J92" i="8"/>
  <c r="BV92" i="8" s="1"/>
  <c r="BX91" i="8"/>
  <c r="BV91" i="8"/>
  <c r="BT91" i="8"/>
  <c r="BH91" i="8"/>
  <c r="BF91" i="8"/>
  <c r="BD91" i="8"/>
  <c r="AZ91" i="8"/>
  <c r="AX91" i="8"/>
  <c r="AV91" i="8"/>
  <c r="AR91" i="8"/>
  <c r="AP91" i="8"/>
  <c r="AN91" i="8"/>
  <c r="AB91" i="8"/>
  <c r="Z91" i="8"/>
  <c r="X91" i="8"/>
  <c r="T91" i="8"/>
  <c r="R91" i="8"/>
  <c r="P91" i="8"/>
  <c r="J91" i="8"/>
  <c r="L91" i="8" s="1"/>
  <c r="AJ91" i="8" s="1"/>
  <c r="BX90" i="8"/>
  <c r="BV90" i="8"/>
  <c r="BT90" i="8"/>
  <c r="BP90" i="8"/>
  <c r="BN90" i="8"/>
  <c r="BL90" i="8"/>
  <c r="AZ90" i="8"/>
  <c r="AX90" i="8"/>
  <c r="AV90" i="8"/>
  <c r="AR90" i="8"/>
  <c r="AP90" i="8"/>
  <c r="AN90" i="8"/>
  <c r="AB90" i="8"/>
  <c r="Z90" i="8"/>
  <c r="X90" i="8"/>
  <c r="T90" i="8"/>
  <c r="R90" i="8"/>
  <c r="P90" i="8"/>
  <c r="J90" i="8"/>
  <c r="BF90" i="8" s="1"/>
  <c r="BX89" i="8"/>
  <c r="BV89" i="8"/>
  <c r="BT89" i="8"/>
  <c r="BP89" i="8"/>
  <c r="BN89" i="8"/>
  <c r="BL89" i="8"/>
  <c r="BH89" i="8"/>
  <c r="BF89" i="8"/>
  <c r="BD89" i="8"/>
  <c r="AR89" i="8"/>
  <c r="AP89" i="8"/>
  <c r="AN89" i="8"/>
  <c r="AJ89" i="8"/>
  <c r="AH89" i="8"/>
  <c r="AF89" i="8"/>
  <c r="AB89" i="8"/>
  <c r="Z89" i="8"/>
  <c r="X89" i="8"/>
  <c r="T89" i="8"/>
  <c r="R89" i="8"/>
  <c r="P89" i="8"/>
  <c r="J89" i="8"/>
  <c r="BX88" i="8"/>
  <c r="BV88" i="8"/>
  <c r="BT88" i="8"/>
  <c r="BP88" i="8"/>
  <c r="BN88" i="8"/>
  <c r="BL88" i="8"/>
  <c r="BH88" i="8"/>
  <c r="BF88" i="8"/>
  <c r="BD88" i="8"/>
  <c r="AR88" i="8"/>
  <c r="AP88" i="8"/>
  <c r="AN88" i="8"/>
  <c r="AJ88" i="8"/>
  <c r="AH88" i="8"/>
  <c r="AF88" i="8"/>
  <c r="AB88" i="8"/>
  <c r="Z88" i="8"/>
  <c r="X88" i="8"/>
  <c r="T88" i="8"/>
  <c r="R88" i="8"/>
  <c r="P88" i="8"/>
  <c r="J88" i="8"/>
  <c r="BX87" i="8"/>
  <c r="BV87" i="8"/>
  <c r="BT87" i="8"/>
  <c r="BP87" i="8"/>
  <c r="BN87" i="8"/>
  <c r="BL87" i="8"/>
  <c r="BH87" i="8"/>
  <c r="BF87" i="8"/>
  <c r="BD87" i="8"/>
  <c r="BP86" i="8"/>
  <c r="BN86" i="8"/>
  <c r="BL86" i="8"/>
  <c r="BH86" i="8"/>
  <c r="BF86" i="8"/>
  <c r="BD86" i="8"/>
  <c r="AZ86" i="8"/>
  <c r="AX86" i="8"/>
  <c r="AV86" i="8"/>
  <c r="AR86" i="8"/>
  <c r="AP86" i="8"/>
  <c r="AN86" i="8"/>
  <c r="AB86" i="8"/>
  <c r="Z86" i="8"/>
  <c r="X86" i="8"/>
  <c r="T86" i="8"/>
  <c r="R86" i="8"/>
  <c r="P86" i="8"/>
  <c r="J86" i="8"/>
  <c r="BX85" i="8"/>
  <c r="BV85" i="8"/>
  <c r="BT85" i="8"/>
  <c r="BP85" i="8"/>
  <c r="BN85" i="8"/>
  <c r="BL85" i="8"/>
  <c r="BH85" i="8"/>
  <c r="BF85" i="8"/>
  <c r="BD85" i="8"/>
  <c r="AR85" i="8"/>
  <c r="AP85" i="8"/>
  <c r="AN85" i="8"/>
  <c r="AJ85" i="8"/>
  <c r="AH85" i="8"/>
  <c r="AF85" i="8"/>
  <c r="AB85" i="8"/>
  <c r="Z85" i="8"/>
  <c r="X85" i="8"/>
  <c r="T85" i="8"/>
  <c r="R85" i="8"/>
  <c r="P85" i="8"/>
  <c r="J85" i="8"/>
  <c r="BX84" i="8"/>
  <c r="BV84" i="8"/>
  <c r="BT84" i="8"/>
  <c r="BP84" i="8"/>
  <c r="BN84" i="8"/>
  <c r="BL84" i="8"/>
  <c r="BH84" i="8"/>
  <c r="BF84" i="8"/>
  <c r="BD84" i="8"/>
  <c r="AR84" i="8"/>
  <c r="AP84" i="8"/>
  <c r="AN84" i="8"/>
  <c r="AJ84" i="8"/>
  <c r="AH84" i="8"/>
  <c r="AF84" i="8"/>
  <c r="AB84" i="8"/>
  <c r="Z84" i="8"/>
  <c r="X84" i="8"/>
  <c r="T84" i="8"/>
  <c r="R84" i="8"/>
  <c r="P84" i="8"/>
  <c r="J84" i="8"/>
  <c r="BX83" i="8"/>
  <c r="BV83" i="8"/>
  <c r="BT83" i="8"/>
  <c r="BH83" i="8"/>
  <c r="BF83" i="8"/>
  <c r="BD83" i="8"/>
  <c r="AZ83" i="8"/>
  <c r="AX83" i="8"/>
  <c r="AV83" i="8"/>
  <c r="AR83" i="8"/>
  <c r="AP83" i="8"/>
  <c r="AN83" i="8"/>
  <c r="AB83" i="8"/>
  <c r="Z83" i="8"/>
  <c r="X83" i="8"/>
  <c r="T83" i="8"/>
  <c r="R83" i="8"/>
  <c r="P83" i="8"/>
  <c r="J83" i="8"/>
  <c r="L83" i="8" s="1"/>
  <c r="AJ83" i="8" s="1"/>
  <c r="BX82" i="8"/>
  <c r="BV82" i="8"/>
  <c r="BT82" i="8"/>
  <c r="BP82" i="8"/>
  <c r="BN82" i="8"/>
  <c r="BL82" i="8"/>
  <c r="AZ82" i="8"/>
  <c r="AX82" i="8"/>
  <c r="AV82" i="8"/>
  <c r="AR82" i="8"/>
  <c r="AP82" i="8"/>
  <c r="AN82" i="8"/>
  <c r="AB82" i="8"/>
  <c r="Z82" i="8"/>
  <c r="X82" i="8"/>
  <c r="T82" i="8"/>
  <c r="R82" i="8"/>
  <c r="P82" i="8"/>
  <c r="J82" i="8"/>
  <c r="BX81" i="8"/>
  <c r="BV81" i="8"/>
  <c r="BT81" i="8"/>
  <c r="BP81" i="8"/>
  <c r="BN81" i="8"/>
  <c r="BL81" i="8"/>
  <c r="BH81" i="8"/>
  <c r="BF81" i="8"/>
  <c r="BD81" i="8"/>
  <c r="AZ81" i="8"/>
  <c r="AX81" i="8"/>
  <c r="AV81" i="8"/>
  <c r="AR81" i="8"/>
  <c r="AP81" i="8"/>
  <c r="AN81" i="8"/>
  <c r="AJ81" i="8"/>
  <c r="AH81" i="8"/>
  <c r="AF81" i="8"/>
  <c r="AB81" i="8"/>
  <c r="Z81" i="8"/>
  <c r="X81" i="8"/>
  <c r="J81" i="8"/>
  <c r="BX80" i="8"/>
  <c r="BV80" i="8"/>
  <c r="BT80" i="8"/>
  <c r="BH80" i="8"/>
  <c r="BF80" i="8"/>
  <c r="BD80" i="8"/>
  <c r="AZ80" i="8"/>
  <c r="AX80" i="8"/>
  <c r="AV80" i="8"/>
  <c r="AR80" i="8"/>
  <c r="AP80" i="8"/>
  <c r="AN80" i="8"/>
  <c r="AB80" i="8"/>
  <c r="Z80" i="8"/>
  <c r="X80" i="8"/>
  <c r="T80" i="8"/>
  <c r="R80" i="8"/>
  <c r="P80" i="8"/>
  <c r="J80" i="8"/>
  <c r="BX79" i="8"/>
  <c r="BV79" i="8"/>
  <c r="BT79" i="8"/>
  <c r="BP79" i="8"/>
  <c r="BN79" i="8"/>
  <c r="BL79" i="8"/>
  <c r="AZ79" i="8"/>
  <c r="AX79" i="8"/>
  <c r="AV79" i="8"/>
  <c r="AR79" i="8"/>
  <c r="AP79" i="8"/>
  <c r="AN79" i="8"/>
  <c r="AB79" i="8"/>
  <c r="Z79" i="8"/>
  <c r="X79" i="8"/>
  <c r="T79" i="8"/>
  <c r="R79" i="8"/>
  <c r="P79" i="8"/>
  <c r="J79" i="8"/>
  <c r="BX78" i="8"/>
  <c r="BV78" i="8"/>
  <c r="BT78" i="8"/>
  <c r="BP78" i="8"/>
  <c r="BN78" i="8"/>
  <c r="BL78" i="8"/>
  <c r="BH78" i="8"/>
  <c r="BF78" i="8"/>
  <c r="BD78" i="8"/>
  <c r="BX77" i="8"/>
  <c r="BV77" i="8"/>
  <c r="BT77" i="8"/>
  <c r="BP77" i="8"/>
  <c r="BN77" i="8"/>
  <c r="BL77" i="8"/>
  <c r="BH77" i="8"/>
  <c r="BF77" i="8"/>
  <c r="BD77" i="8"/>
  <c r="AZ77" i="8"/>
  <c r="AX77" i="8"/>
  <c r="AV77" i="8"/>
  <c r="AR77" i="8"/>
  <c r="AP77" i="8"/>
  <c r="AN77" i="8"/>
  <c r="AJ77" i="8"/>
  <c r="AH77" i="8"/>
  <c r="AF77" i="8"/>
  <c r="AB77" i="8"/>
  <c r="Z77" i="8"/>
  <c r="X77" i="8"/>
  <c r="J77" i="8"/>
  <c r="BX76" i="8"/>
  <c r="BV76" i="8"/>
  <c r="BT76" i="8"/>
  <c r="BP76" i="8"/>
  <c r="BN76" i="8"/>
  <c r="BL76" i="8"/>
  <c r="BH76" i="8"/>
  <c r="BF76" i="8"/>
  <c r="BD76" i="8"/>
  <c r="AZ76" i="8"/>
  <c r="AX76" i="8"/>
  <c r="AV76" i="8"/>
  <c r="AR76" i="8"/>
  <c r="AP76" i="8"/>
  <c r="AN76" i="8"/>
  <c r="AJ76" i="8"/>
  <c r="AH76" i="8"/>
  <c r="AF76" i="8"/>
  <c r="AB76" i="8"/>
  <c r="Z76" i="8"/>
  <c r="X76" i="8"/>
  <c r="J76" i="8"/>
  <c r="BX75" i="8"/>
  <c r="BV75" i="8"/>
  <c r="BT75" i="8"/>
  <c r="BP75" i="8"/>
  <c r="BN75" i="8"/>
  <c r="BL75" i="8"/>
  <c r="BH75" i="8"/>
  <c r="BF75" i="8"/>
  <c r="BD75" i="8"/>
  <c r="BX74" i="8"/>
  <c r="BV74" i="8"/>
  <c r="BT74" i="8"/>
  <c r="BP74" i="8"/>
  <c r="BN74" i="8"/>
  <c r="BL74" i="8"/>
  <c r="BH74" i="8"/>
  <c r="BF74" i="8"/>
  <c r="BD74" i="8"/>
  <c r="BX73" i="8"/>
  <c r="BV73" i="8"/>
  <c r="BT73" i="8"/>
  <c r="BP73" i="8"/>
  <c r="BN73" i="8"/>
  <c r="BL73" i="8"/>
  <c r="BH73" i="8"/>
  <c r="BF73" i="8"/>
  <c r="BD73" i="8"/>
  <c r="AZ73" i="8"/>
  <c r="AX73" i="8"/>
  <c r="AV73" i="8"/>
  <c r="AR73" i="8"/>
  <c r="AP73" i="8"/>
  <c r="AN73" i="8"/>
  <c r="AJ73" i="8"/>
  <c r="AH73" i="8"/>
  <c r="AF73" i="8"/>
  <c r="T73" i="8"/>
  <c r="R73" i="8"/>
  <c r="P73" i="8"/>
  <c r="J73" i="8"/>
  <c r="BX72" i="8"/>
  <c r="BV72" i="8"/>
  <c r="BT72" i="8"/>
  <c r="BP72" i="8"/>
  <c r="BN72" i="8"/>
  <c r="BL72" i="8"/>
  <c r="BH72" i="8"/>
  <c r="BF72" i="8"/>
  <c r="BD72" i="8"/>
  <c r="AZ72" i="8"/>
  <c r="AX72" i="8"/>
  <c r="AV72" i="8"/>
  <c r="AR72" i="8"/>
  <c r="AP72" i="8"/>
  <c r="AN72" i="8"/>
  <c r="AJ72" i="8"/>
  <c r="AH72" i="8"/>
  <c r="AF72" i="8"/>
  <c r="T72" i="8"/>
  <c r="R72" i="8"/>
  <c r="P72" i="8"/>
  <c r="J72" i="8"/>
  <c r="BX71" i="8"/>
  <c r="BV71" i="8"/>
  <c r="BT71" i="8"/>
  <c r="BP71" i="8"/>
  <c r="BN71" i="8"/>
  <c r="BL71" i="8"/>
  <c r="BH71" i="8"/>
  <c r="BF71" i="8"/>
  <c r="BD71" i="8"/>
  <c r="AZ71" i="8"/>
  <c r="AX71" i="8"/>
  <c r="AV71" i="8"/>
  <c r="AR71" i="8"/>
  <c r="AP71" i="8"/>
  <c r="AN71" i="8"/>
  <c r="AJ71" i="8"/>
  <c r="AH71" i="8"/>
  <c r="AF71" i="8"/>
  <c r="AB71" i="8"/>
  <c r="Z71" i="8"/>
  <c r="X71" i="8"/>
  <c r="BX70" i="8"/>
  <c r="BV70" i="8"/>
  <c r="BT70" i="8"/>
  <c r="BP70" i="8"/>
  <c r="BN70" i="8"/>
  <c r="BL70" i="8"/>
  <c r="BH70" i="8"/>
  <c r="BF70" i="8"/>
  <c r="BD70" i="8"/>
  <c r="AZ70" i="8"/>
  <c r="AX70" i="8"/>
  <c r="AV70" i="8"/>
  <c r="AR70" i="8"/>
  <c r="AP70" i="8"/>
  <c r="AN70" i="8"/>
  <c r="AJ70" i="8"/>
  <c r="AH70" i="8"/>
  <c r="AF70" i="8"/>
  <c r="T70" i="8"/>
  <c r="R70" i="8"/>
  <c r="P70" i="8"/>
  <c r="J70" i="8"/>
  <c r="BX69" i="8"/>
  <c r="BV69" i="8"/>
  <c r="BT69" i="8"/>
  <c r="BP69" i="8"/>
  <c r="BN69" i="8"/>
  <c r="BL69" i="8"/>
  <c r="BH69" i="8"/>
  <c r="BF69" i="8"/>
  <c r="BD69" i="8"/>
  <c r="AZ69" i="8"/>
  <c r="AX69" i="8"/>
  <c r="AV69" i="8"/>
  <c r="AR69" i="8"/>
  <c r="AP69" i="8"/>
  <c r="AN69" i="8"/>
  <c r="AJ69" i="8"/>
  <c r="AH69" i="8"/>
  <c r="AF69" i="8"/>
  <c r="T69" i="8"/>
  <c r="R69" i="8"/>
  <c r="P69" i="8"/>
  <c r="J69" i="8"/>
  <c r="Z69" i="8" s="1"/>
  <c r="BX68" i="8"/>
  <c r="BV68" i="8"/>
  <c r="BT68" i="8"/>
  <c r="BP68" i="8"/>
  <c r="BN68" i="8"/>
  <c r="BL68" i="8"/>
  <c r="BH68" i="8"/>
  <c r="BF68" i="8"/>
  <c r="BD68" i="8"/>
  <c r="AZ68" i="8"/>
  <c r="AX68" i="8"/>
  <c r="AV68" i="8"/>
  <c r="AR68" i="8"/>
  <c r="AP68" i="8"/>
  <c r="AN68" i="8"/>
  <c r="AJ68" i="8"/>
  <c r="AH68" i="8"/>
  <c r="AF68" i="8"/>
  <c r="T68" i="8"/>
  <c r="R68" i="8"/>
  <c r="P68" i="8"/>
  <c r="J68" i="8"/>
  <c r="Z68" i="8" s="1"/>
  <c r="BX67" i="8"/>
  <c r="BV67" i="8"/>
  <c r="BT67" i="8"/>
  <c r="BP67" i="8"/>
  <c r="BN67" i="8"/>
  <c r="BL67" i="8"/>
  <c r="BH67" i="8"/>
  <c r="BF67" i="8"/>
  <c r="BD67" i="8"/>
  <c r="BX66" i="8"/>
  <c r="BV66" i="8"/>
  <c r="BT66" i="8"/>
  <c r="BP66" i="8"/>
  <c r="BN66" i="8"/>
  <c r="BL66" i="8"/>
  <c r="BH66" i="8"/>
  <c r="BF66" i="8"/>
  <c r="BD66" i="8"/>
  <c r="AZ66" i="8"/>
  <c r="AX66" i="8"/>
  <c r="AV66" i="8"/>
  <c r="AR66" i="8"/>
  <c r="AP66" i="8"/>
  <c r="AN66" i="8"/>
  <c r="AJ66" i="8"/>
  <c r="AH66" i="8"/>
  <c r="AF66" i="8"/>
  <c r="T66" i="8"/>
  <c r="R66" i="8"/>
  <c r="P66" i="8"/>
  <c r="J66" i="8"/>
  <c r="Z66" i="8" s="1"/>
  <c r="BX65" i="8"/>
  <c r="BV65" i="8"/>
  <c r="BT65" i="8"/>
  <c r="BP65" i="8"/>
  <c r="BN65" i="8"/>
  <c r="BL65" i="8"/>
  <c r="BH65" i="8"/>
  <c r="BF65" i="8"/>
  <c r="BD65" i="8"/>
  <c r="AZ65" i="8"/>
  <c r="AX65" i="8"/>
  <c r="AV65" i="8"/>
  <c r="AR65" i="8"/>
  <c r="AP65" i="8"/>
  <c r="AN65" i="8"/>
  <c r="AJ65" i="8"/>
  <c r="AH65" i="8"/>
  <c r="AF65" i="8"/>
  <c r="T65" i="8"/>
  <c r="R65" i="8"/>
  <c r="P65" i="8"/>
  <c r="J65" i="8"/>
  <c r="BX64" i="8"/>
  <c r="BV64" i="8"/>
  <c r="BT64" i="8"/>
  <c r="BP64" i="8"/>
  <c r="BN64" i="8"/>
  <c r="BL64" i="8"/>
  <c r="BH64" i="8"/>
  <c r="BF64" i="8"/>
  <c r="BD64" i="8"/>
  <c r="AZ64" i="8"/>
  <c r="AX64" i="8"/>
  <c r="AV64" i="8"/>
  <c r="AR64" i="8"/>
  <c r="AP64" i="8"/>
  <c r="AN64" i="8"/>
  <c r="AJ64" i="8"/>
  <c r="AH64" i="8"/>
  <c r="AF64" i="8"/>
  <c r="T64" i="8"/>
  <c r="R64" i="8"/>
  <c r="P64" i="8"/>
  <c r="J64" i="8"/>
  <c r="BX63" i="8"/>
  <c r="BV63" i="8"/>
  <c r="BT63" i="8"/>
  <c r="BP63" i="8"/>
  <c r="BN63" i="8"/>
  <c r="BL63" i="8"/>
  <c r="BH63" i="8"/>
  <c r="BF63" i="8"/>
  <c r="BD63" i="8"/>
  <c r="AZ63" i="8"/>
  <c r="AX63" i="8"/>
  <c r="AV63" i="8"/>
  <c r="AR63" i="8"/>
  <c r="AP63" i="8"/>
  <c r="AN63" i="8"/>
  <c r="AJ63" i="8"/>
  <c r="AH63" i="8"/>
  <c r="AF63" i="8"/>
  <c r="T63" i="8"/>
  <c r="R63" i="8"/>
  <c r="P63" i="8"/>
  <c r="J63" i="8"/>
  <c r="BX62" i="8"/>
  <c r="BV62" i="8"/>
  <c r="BT62" i="8"/>
  <c r="BP62" i="8"/>
  <c r="BN62" i="8"/>
  <c r="BL62" i="8"/>
  <c r="BH62" i="8"/>
  <c r="BF62" i="8"/>
  <c r="BD62" i="8"/>
  <c r="AZ62" i="8"/>
  <c r="AX62" i="8"/>
  <c r="AV62" i="8"/>
  <c r="AR62" i="8"/>
  <c r="AP62" i="8"/>
  <c r="AN62" i="8"/>
  <c r="AJ62" i="8"/>
  <c r="AH62" i="8"/>
  <c r="AF62" i="8"/>
  <c r="T62" i="8"/>
  <c r="R62" i="8"/>
  <c r="P62" i="8"/>
  <c r="J62" i="8"/>
  <c r="Z62" i="8" s="1"/>
  <c r="BX61" i="8"/>
  <c r="BV61" i="8"/>
  <c r="BT61" i="8"/>
  <c r="BP61" i="8"/>
  <c r="BN61" i="8"/>
  <c r="BL61" i="8"/>
  <c r="BH61" i="8"/>
  <c r="BF61" i="8"/>
  <c r="BD61" i="8"/>
  <c r="BX60" i="8"/>
  <c r="BV60" i="8"/>
  <c r="BT60" i="8"/>
  <c r="BP60" i="8"/>
  <c r="BN60" i="8"/>
  <c r="BL60" i="8"/>
  <c r="BH60" i="8"/>
  <c r="BF60" i="8"/>
  <c r="BD60" i="8"/>
  <c r="AZ60" i="8"/>
  <c r="AX60" i="8"/>
  <c r="AV60" i="8"/>
  <c r="AR60" i="8"/>
  <c r="AP60" i="8"/>
  <c r="AN60" i="8"/>
  <c r="AJ60" i="8"/>
  <c r="AH60" i="8"/>
  <c r="AF60" i="8"/>
  <c r="T60" i="8"/>
  <c r="R60" i="8"/>
  <c r="P60" i="8"/>
  <c r="J60" i="8"/>
  <c r="Z60" i="8" s="1"/>
  <c r="BX59" i="8"/>
  <c r="BV59" i="8"/>
  <c r="BT59" i="8"/>
  <c r="BP59" i="8"/>
  <c r="BN59" i="8"/>
  <c r="BL59" i="8"/>
  <c r="BH59" i="8"/>
  <c r="BF59" i="8"/>
  <c r="BD59" i="8"/>
  <c r="AZ59" i="8"/>
  <c r="AX59" i="8"/>
  <c r="AV59" i="8"/>
  <c r="AR59" i="8"/>
  <c r="AP59" i="8"/>
  <c r="AN59" i="8"/>
  <c r="AJ59" i="8"/>
  <c r="AH59" i="8"/>
  <c r="AF59" i="8"/>
  <c r="T59" i="8"/>
  <c r="R59" i="8"/>
  <c r="P59" i="8"/>
  <c r="J59" i="8"/>
  <c r="BX58" i="8"/>
  <c r="BV58" i="8"/>
  <c r="BT58" i="8"/>
  <c r="BP58" i="8"/>
  <c r="BN58" i="8"/>
  <c r="BL58" i="8"/>
  <c r="BH58" i="8"/>
  <c r="BF58" i="8"/>
  <c r="BD58" i="8"/>
  <c r="AZ58" i="8"/>
  <c r="AX58" i="8"/>
  <c r="AV58" i="8"/>
  <c r="AR58" i="8"/>
  <c r="AP58" i="8"/>
  <c r="AN58" i="8"/>
  <c r="AJ58" i="8"/>
  <c r="AH58" i="8"/>
  <c r="AF58" i="8"/>
  <c r="T58" i="8"/>
  <c r="R58" i="8"/>
  <c r="P58" i="8"/>
  <c r="J58" i="8"/>
  <c r="Z58" i="8" s="1"/>
  <c r="BX57" i="8"/>
  <c r="BV57" i="8"/>
  <c r="BT57" i="8"/>
  <c r="BP57" i="8"/>
  <c r="BN57" i="8"/>
  <c r="BL57" i="8"/>
  <c r="BH57" i="8"/>
  <c r="BF57" i="8"/>
  <c r="BD57" i="8"/>
  <c r="AZ57" i="8"/>
  <c r="AX57" i="8"/>
  <c r="AV57" i="8"/>
  <c r="AR57" i="8"/>
  <c r="AP57" i="8"/>
  <c r="AN57" i="8"/>
  <c r="AJ57" i="8"/>
  <c r="AH57" i="8"/>
  <c r="AF57" i="8"/>
  <c r="T57" i="8"/>
  <c r="R57" i="8"/>
  <c r="P57" i="8"/>
  <c r="J57" i="8"/>
  <c r="BX56" i="8"/>
  <c r="BV56" i="8"/>
  <c r="BT56" i="8"/>
  <c r="BP56" i="8"/>
  <c r="BN56" i="8"/>
  <c r="BL56" i="8"/>
  <c r="BH56" i="8"/>
  <c r="BF56" i="8"/>
  <c r="BD56" i="8"/>
  <c r="AZ56" i="8"/>
  <c r="AX56" i="8"/>
  <c r="AV56" i="8"/>
  <c r="AR56" i="8"/>
  <c r="AP56" i="8"/>
  <c r="AN56" i="8"/>
  <c r="AJ56" i="8"/>
  <c r="AH56" i="8"/>
  <c r="AF56" i="8"/>
  <c r="T56" i="8"/>
  <c r="R56" i="8"/>
  <c r="P56" i="8"/>
  <c r="J56" i="8"/>
  <c r="Z56" i="8" s="1"/>
  <c r="BX55" i="8"/>
  <c r="BV55" i="8"/>
  <c r="BT55" i="8"/>
  <c r="BP55" i="8"/>
  <c r="BN55" i="8"/>
  <c r="BL55" i="8"/>
  <c r="BH55" i="8"/>
  <c r="BF55" i="8"/>
  <c r="BD55" i="8"/>
  <c r="AZ55" i="8"/>
  <c r="AX55" i="8"/>
  <c r="AV55" i="8"/>
  <c r="AR55" i="8"/>
  <c r="AP55" i="8"/>
  <c r="AN55" i="8"/>
  <c r="AJ55" i="8"/>
  <c r="AH55" i="8"/>
  <c r="AF55" i="8"/>
  <c r="T55" i="8"/>
  <c r="R55" i="8"/>
  <c r="P55" i="8"/>
  <c r="J55" i="8"/>
  <c r="BX54" i="8"/>
  <c r="BV54" i="8"/>
  <c r="BT54" i="8"/>
  <c r="BP54" i="8"/>
  <c r="BN54" i="8"/>
  <c r="BL54" i="8"/>
  <c r="BH54" i="8"/>
  <c r="BF54" i="8"/>
  <c r="BD54" i="8"/>
  <c r="AZ54" i="8"/>
  <c r="AX54" i="8"/>
  <c r="AV54" i="8"/>
  <c r="AR54" i="8"/>
  <c r="AP54" i="8"/>
  <c r="AN54" i="8"/>
  <c r="AJ54" i="8"/>
  <c r="AH54" i="8"/>
  <c r="AF54" i="8"/>
  <c r="T54" i="8"/>
  <c r="R54" i="8"/>
  <c r="P54" i="8"/>
  <c r="J54" i="8"/>
  <c r="Z54" i="8" s="1"/>
  <c r="BX53" i="8"/>
  <c r="BV53" i="8"/>
  <c r="BT53" i="8"/>
  <c r="BP53" i="8"/>
  <c r="BN53" i="8"/>
  <c r="BL53" i="8"/>
  <c r="BH53" i="8"/>
  <c r="BF53" i="8"/>
  <c r="BD53" i="8"/>
  <c r="AZ53" i="8"/>
  <c r="AX53" i="8"/>
  <c r="AV53" i="8"/>
  <c r="AR53" i="8"/>
  <c r="AP53" i="8"/>
  <c r="AN53" i="8"/>
  <c r="AJ53" i="8"/>
  <c r="AH53" i="8"/>
  <c r="AF53" i="8"/>
  <c r="T53" i="8"/>
  <c r="R53" i="8"/>
  <c r="P53" i="8"/>
  <c r="J53" i="8"/>
  <c r="BX52" i="8"/>
  <c r="BV52" i="8"/>
  <c r="BT52" i="8"/>
  <c r="BP52" i="8"/>
  <c r="BN52" i="8"/>
  <c r="BL52" i="8"/>
  <c r="BH52" i="8"/>
  <c r="BF52" i="8"/>
  <c r="BD52" i="8"/>
  <c r="AZ52" i="8"/>
  <c r="AX52" i="8"/>
  <c r="AV52" i="8"/>
  <c r="AR52" i="8"/>
  <c r="AP52" i="8"/>
  <c r="AN52" i="8"/>
  <c r="AJ52" i="8"/>
  <c r="AH52" i="8"/>
  <c r="AF52" i="8"/>
  <c r="T52" i="8"/>
  <c r="R52" i="8"/>
  <c r="P52" i="8"/>
  <c r="J52" i="8"/>
  <c r="Z52" i="8" s="1"/>
  <c r="BX51" i="8"/>
  <c r="BV51" i="8"/>
  <c r="BT51" i="8"/>
  <c r="BP51" i="8"/>
  <c r="BN51" i="8"/>
  <c r="BL51" i="8"/>
  <c r="BH51" i="8"/>
  <c r="BF51" i="8"/>
  <c r="BD51" i="8"/>
  <c r="AZ51" i="8"/>
  <c r="AX51" i="8"/>
  <c r="AV51" i="8"/>
  <c r="AR51" i="8"/>
  <c r="AP51" i="8"/>
  <c r="AN51" i="8"/>
  <c r="AJ51" i="8"/>
  <c r="AH51" i="8"/>
  <c r="AF51" i="8"/>
  <c r="T51" i="8"/>
  <c r="R51" i="8"/>
  <c r="P51" i="8"/>
  <c r="J51" i="8"/>
  <c r="BX50" i="8"/>
  <c r="BV50" i="8"/>
  <c r="BT50" i="8"/>
  <c r="BP50" i="8"/>
  <c r="BN50" i="8"/>
  <c r="BL50" i="8"/>
  <c r="BH50" i="8"/>
  <c r="BF50" i="8"/>
  <c r="BD50" i="8"/>
  <c r="BX49" i="8"/>
  <c r="BV49" i="8"/>
  <c r="BT49" i="8"/>
  <c r="BP49" i="8"/>
  <c r="BN49" i="8"/>
  <c r="BL49" i="8"/>
  <c r="BH49" i="8"/>
  <c r="BF49" i="8"/>
  <c r="BD49" i="8"/>
  <c r="AZ49" i="8"/>
  <c r="AX49" i="8"/>
  <c r="AV49" i="8"/>
  <c r="AR49" i="8"/>
  <c r="AP49" i="8"/>
  <c r="AN49" i="8"/>
  <c r="AJ49" i="8"/>
  <c r="AH49" i="8"/>
  <c r="AF49" i="8"/>
  <c r="T49" i="8"/>
  <c r="R49" i="8"/>
  <c r="P49" i="8"/>
  <c r="J49" i="8"/>
  <c r="BX48" i="8"/>
  <c r="BV48" i="8"/>
  <c r="BT48" i="8"/>
  <c r="BP48" i="8"/>
  <c r="BN48" i="8"/>
  <c r="BL48" i="8"/>
  <c r="BH48" i="8"/>
  <c r="BF48" i="8"/>
  <c r="BD48" i="8"/>
  <c r="AZ48" i="8"/>
  <c r="AX48" i="8"/>
  <c r="AV48" i="8"/>
  <c r="AR48" i="8"/>
  <c r="AP48" i="8"/>
  <c r="AN48" i="8"/>
  <c r="AJ48" i="8"/>
  <c r="AH48" i="8"/>
  <c r="AF48" i="8"/>
  <c r="T48" i="8"/>
  <c r="R48" i="8"/>
  <c r="P48" i="8"/>
  <c r="J48" i="8"/>
  <c r="Z48" i="8" s="1"/>
  <c r="BX47" i="8"/>
  <c r="BV47" i="8"/>
  <c r="BT47" i="8"/>
  <c r="BP47" i="8"/>
  <c r="BN47" i="8"/>
  <c r="BL47" i="8"/>
  <c r="BH47" i="8"/>
  <c r="BF47" i="8"/>
  <c r="BD47" i="8"/>
  <c r="AZ47" i="8"/>
  <c r="AX47" i="8"/>
  <c r="AV47" i="8"/>
  <c r="AR47" i="8"/>
  <c r="AP47" i="8"/>
  <c r="AN47" i="8"/>
  <c r="AJ47" i="8"/>
  <c r="AH47" i="8"/>
  <c r="AF47" i="8"/>
  <c r="T47" i="8"/>
  <c r="R47" i="8"/>
  <c r="P47" i="8"/>
  <c r="J47" i="8"/>
  <c r="BX46" i="8"/>
  <c r="BV46" i="8"/>
  <c r="BT46" i="8"/>
  <c r="BP46" i="8"/>
  <c r="BN46" i="8"/>
  <c r="BL46" i="8"/>
  <c r="BH46" i="8"/>
  <c r="BF46" i="8"/>
  <c r="BD46" i="8"/>
  <c r="BX45" i="8"/>
  <c r="BV45" i="8"/>
  <c r="BT45" i="8"/>
  <c r="BP45" i="8"/>
  <c r="BN45" i="8"/>
  <c r="BL45" i="8"/>
  <c r="BH45" i="8"/>
  <c r="BF45" i="8"/>
  <c r="BD45" i="8"/>
  <c r="BX44" i="8"/>
  <c r="BV44" i="8"/>
  <c r="BT44" i="8"/>
  <c r="BP44" i="8"/>
  <c r="BN44" i="8"/>
  <c r="BL44" i="8"/>
  <c r="BH44" i="8"/>
  <c r="BF44" i="8"/>
  <c r="BD44" i="8"/>
  <c r="AZ44" i="8"/>
  <c r="AX44" i="8"/>
  <c r="AV44" i="8"/>
  <c r="AR44" i="8"/>
  <c r="AP44" i="8"/>
  <c r="AN44" i="8"/>
  <c r="AJ44" i="8"/>
  <c r="AH44" i="8"/>
  <c r="AF44" i="8"/>
  <c r="AB44" i="8"/>
  <c r="Z44" i="8"/>
  <c r="X44" i="8"/>
  <c r="BX43" i="8"/>
  <c r="BV43" i="8"/>
  <c r="BT43" i="8"/>
  <c r="BP43" i="8"/>
  <c r="BN43" i="8"/>
  <c r="BL43" i="8"/>
  <c r="BH43" i="8"/>
  <c r="BF43" i="8"/>
  <c r="BD43" i="8"/>
  <c r="AZ43" i="8"/>
  <c r="AX43" i="8"/>
  <c r="AV43" i="8"/>
  <c r="AR43" i="8"/>
  <c r="AP43" i="8"/>
  <c r="AN43" i="8"/>
  <c r="AJ43" i="8"/>
  <c r="AH43" i="8"/>
  <c r="AF43" i="8"/>
  <c r="AB43" i="8"/>
  <c r="Z43" i="8"/>
  <c r="X43" i="8"/>
  <c r="BX42" i="8"/>
  <c r="BV42" i="8"/>
  <c r="BT42" i="8"/>
  <c r="BP42" i="8"/>
  <c r="BN42" i="8"/>
  <c r="BL42" i="8"/>
  <c r="BH42" i="8"/>
  <c r="BF42" i="8"/>
  <c r="BD42" i="8"/>
  <c r="AZ42" i="8"/>
  <c r="AX42" i="8"/>
  <c r="AV42" i="8"/>
  <c r="AR42" i="8"/>
  <c r="AP42" i="8"/>
  <c r="AN42" i="8"/>
  <c r="AJ42" i="8"/>
  <c r="AH42" i="8"/>
  <c r="AF42" i="8"/>
  <c r="AB42" i="8"/>
  <c r="Z42" i="8"/>
  <c r="X42" i="8"/>
  <c r="BX41" i="8"/>
  <c r="BV41" i="8"/>
  <c r="BT41" i="8"/>
  <c r="BP41" i="8"/>
  <c r="BN41" i="8"/>
  <c r="BL41" i="8"/>
  <c r="BH41" i="8"/>
  <c r="BF41" i="8"/>
  <c r="BD41" i="8"/>
  <c r="AR41" i="8"/>
  <c r="AP41" i="8"/>
  <c r="AN41" i="8"/>
  <c r="AJ41" i="8"/>
  <c r="AH41" i="8"/>
  <c r="AF41" i="8"/>
  <c r="AB41" i="8"/>
  <c r="Z41" i="8"/>
  <c r="X41" i="8"/>
  <c r="T41" i="8"/>
  <c r="R41" i="8"/>
  <c r="P41" i="8"/>
  <c r="BX40" i="8"/>
  <c r="BV40" i="8"/>
  <c r="BT40" i="8"/>
  <c r="BP40" i="8"/>
  <c r="BN40" i="8"/>
  <c r="BL40" i="8"/>
  <c r="BH40" i="8"/>
  <c r="BF40" i="8"/>
  <c r="BD40" i="8"/>
  <c r="AZ40" i="8"/>
  <c r="AX40" i="8"/>
  <c r="AV40" i="8"/>
  <c r="AR40" i="8"/>
  <c r="AP40" i="8"/>
  <c r="AN40" i="8"/>
  <c r="AJ40" i="8"/>
  <c r="AH40" i="8"/>
  <c r="AF40" i="8"/>
  <c r="AB40" i="8"/>
  <c r="Z40" i="8"/>
  <c r="X40" i="8"/>
  <c r="BX39" i="8"/>
  <c r="BV39" i="8"/>
  <c r="BT39" i="8"/>
  <c r="BP39" i="8"/>
  <c r="BN39" i="8"/>
  <c r="BL39" i="8"/>
  <c r="BH39" i="8"/>
  <c r="BF39" i="8"/>
  <c r="BD39" i="8"/>
  <c r="AZ39" i="8"/>
  <c r="AX39" i="8"/>
  <c r="AV39" i="8"/>
  <c r="AR39" i="8"/>
  <c r="AP39" i="8"/>
  <c r="AN39" i="8"/>
  <c r="AJ39" i="8"/>
  <c r="AH39" i="8"/>
  <c r="AF39" i="8"/>
  <c r="AB39" i="8"/>
  <c r="Z39" i="8"/>
  <c r="X39" i="8"/>
  <c r="BX38" i="8"/>
  <c r="BV38" i="8"/>
  <c r="BT38" i="8"/>
  <c r="BP38" i="8"/>
  <c r="BN38" i="8"/>
  <c r="BL38" i="8"/>
  <c r="BH38" i="8"/>
  <c r="BF38" i="8"/>
  <c r="BD38" i="8"/>
  <c r="AZ38" i="8"/>
  <c r="AX38" i="8"/>
  <c r="AV38" i="8"/>
  <c r="AR38" i="8"/>
  <c r="AP38" i="8"/>
  <c r="AN38" i="8"/>
  <c r="AJ38" i="8"/>
  <c r="AH38" i="8"/>
  <c r="AF38" i="8"/>
  <c r="AB38" i="8"/>
  <c r="Z38" i="8"/>
  <c r="X38" i="8"/>
  <c r="BX37" i="8"/>
  <c r="BV37" i="8"/>
  <c r="BT37" i="8"/>
  <c r="BP37" i="8"/>
  <c r="BN37" i="8"/>
  <c r="BL37" i="8"/>
  <c r="BH37" i="8"/>
  <c r="BF37" i="8"/>
  <c r="BD37" i="8"/>
  <c r="AZ37" i="8"/>
  <c r="AX37" i="8"/>
  <c r="AV37" i="8"/>
  <c r="AR37" i="8"/>
  <c r="AP37" i="8"/>
  <c r="AN37" i="8"/>
  <c r="AJ37" i="8"/>
  <c r="AH37" i="8"/>
  <c r="AF37" i="8"/>
  <c r="AB37" i="8"/>
  <c r="Z37" i="8"/>
  <c r="X37" i="8"/>
  <c r="BX36" i="8"/>
  <c r="BV36" i="8"/>
  <c r="BT36" i="8"/>
  <c r="BP36" i="8"/>
  <c r="BN36" i="8"/>
  <c r="BL36" i="8"/>
  <c r="BH36" i="8"/>
  <c r="BF36" i="8"/>
  <c r="BD36" i="8"/>
  <c r="AZ36" i="8"/>
  <c r="AX36" i="8"/>
  <c r="AV36" i="8"/>
  <c r="AR36" i="8"/>
  <c r="AP36" i="8"/>
  <c r="AN36" i="8"/>
  <c r="AJ36" i="8"/>
  <c r="AH36" i="8"/>
  <c r="AF36" i="8"/>
  <c r="AB36" i="8"/>
  <c r="Z36" i="8"/>
  <c r="X36" i="8"/>
  <c r="BX35" i="8"/>
  <c r="BV35" i="8"/>
  <c r="BT35" i="8"/>
  <c r="BP35" i="8"/>
  <c r="BN35" i="8"/>
  <c r="BL35" i="8"/>
  <c r="BH35" i="8"/>
  <c r="BF35" i="8"/>
  <c r="BD35" i="8"/>
  <c r="AZ35" i="8"/>
  <c r="AX35" i="8"/>
  <c r="AV35" i="8"/>
  <c r="AR35" i="8"/>
  <c r="AP35" i="8"/>
  <c r="AN35" i="8"/>
  <c r="AJ35" i="8"/>
  <c r="AH35" i="8"/>
  <c r="AF35" i="8"/>
  <c r="AB35" i="8"/>
  <c r="Z35" i="8"/>
  <c r="X35" i="8"/>
  <c r="BX34" i="8"/>
  <c r="BV34" i="8"/>
  <c r="BT34" i="8"/>
  <c r="BP34" i="8"/>
  <c r="BN34" i="8"/>
  <c r="BL34" i="8"/>
  <c r="BH34" i="8"/>
  <c r="BF34" i="8"/>
  <c r="BD34" i="8"/>
  <c r="AZ34" i="8"/>
  <c r="AX34" i="8"/>
  <c r="AV34" i="8"/>
  <c r="AR34" i="8"/>
  <c r="AP34" i="8"/>
  <c r="AN34" i="8"/>
  <c r="AJ34" i="8"/>
  <c r="AH34" i="8"/>
  <c r="AF34" i="8"/>
  <c r="AB34" i="8"/>
  <c r="Z34" i="8"/>
  <c r="X34" i="8"/>
  <c r="BX33" i="8"/>
  <c r="BV33" i="8"/>
  <c r="BT33" i="8"/>
  <c r="BP33" i="8"/>
  <c r="BN33" i="8"/>
  <c r="BL33" i="8"/>
  <c r="BH33" i="8"/>
  <c r="BF33" i="8"/>
  <c r="BD33" i="8"/>
  <c r="AZ33" i="8"/>
  <c r="AX33" i="8"/>
  <c r="AV33" i="8"/>
  <c r="AR33" i="8"/>
  <c r="AP33" i="8"/>
  <c r="AN33" i="8"/>
  <c r="AJ33" i="8"/>
  <c r="AH33" i="8"/>
  <c r="AF33" i="8"/>
  <c r="AB33" i="8"/>
  <c r="Z33" i="8"/>
  <c r="X33" i="8"/>
  <c r="BX32" i="8"/>
  <c r="BV32" i="8"/>
  <c r="BT32" i="8"/>
  <c r="BP32" i="8"/>
  <c r="BN32" i="8"/>
  <c r="BL32" i="8"/>
  <c r="BH32" i="8"/>
  <c r="BF32" i="8"/>
  <c r="BD32" i="8"/>
  <c r="AZ32" i="8"/>
  <c r="AX32" i="8"/>
  <c r="AV32" i="8"/>
  <c r="AR32" i="8"/>
  <c r="AP32" i="8"/>
  <c r="AN32" i="8"/>
  <c r="AJ32" i="8"/>
  <c r="AH32" i="8"/>
  <c r="AF32" i="8"/>
  <c r="AB32" i="8"/>
  <c r="Z32" i="8"/>
  <c r="X32" i="8"/>
  <c r="BX31" i="8"/>
  <c r="BV31" i="8"/>
  <c r="BT31" i="8"/>
  <c r="BP31" i="8"/>
  <c r="BN31" i="8"/>
  <c r="BL31" i="8"/>
  <c r="BH31" i="8"/>
  <c r="BF31" i="8"/>
  <c r="BD31" i="8"/>
  <c r="AZ31" i="8"/>
  <c r="AX31" i="8"/>
  <c r="AV31" i="8"/>
  <c r="AR31" i="8"/>
  <c r="AP31" i="8"/>
  <c r="AN31" i="8"/>
  <c r="AJ31" i="8"/>
  <c r="AH31" i="8"/>
  <c r="AF31" i="8"/>
  <c r="AB31" i="8"/>
  <c r="Z31" i="8"/>
  <c r="X31" i="8"/>
  <c r="BX30" i="8"/>
  <c r="BV30" i="8"/>
  <c r="BT30" i="8"/>
  <c r="BP30" i="8"/>
  <c r="BN30" i="8"/>
  <c r="BL30" i="8"/>
  <c r="BH30" i="8"/>
  <c r="BF30" i="8"/>
  <c r="BD30" i="8"/>
  <c r="AZ30" i="8"/>
  <c r="AX30" i="8"/>
  <c r="AV30" i="8"/>
  <c r="AR30" i="8"/>
  <c r="AP30" i="8"/>
  <c r="AN30" i="8"/>
  <c r="AJ30" i="8"/>
  <c r="AH30" i="8"/>
  <c r="AF30" i="8"/>
  <c r="AB30" i="8"/>
  <c r="Z30" i="8"/>
  <c r="X30" i="8"/>
  <c r="BX29" i="8"/>
  <c r="BV29" i="8"/>
  <c r="BT29" i="8"/>
  <c r="BP29" i="8"/>
  <c r="BN29" i="8"/>
  <c r="BL29" i="8"/>
  <c r="BH29" i="8"/>
  <c r="BF29" i="8"/>
  <c r="BD29" i="8"/>
  <c r="AZ29" i="8"/>
  <c r="AX29" i="8"/>
  <c r="AV29" i="8"/>
  <c r="AR29" i="8"/>
  <c r="AP29" i="8"/>
  <c r="AN29" i="8"/>
  <c r="AJ29" i="8"/>
  <c r="AH29" i="8"/>
  <c r="AF29" i="8"/>
  <c r="AB29" i="8"/>
  <c r="Z29" i="8"/>
  <c r="X29" i="8"/>
  <c r="BX28" i="8"/>
  <c r="BV28" i="8"/>
  <c r="BT28" i="8"/>
  <c r="BP28" i="8"/>
  <c r="BN28" i="8"/>
  <c r="BL28" i="8"/>
  <c r="BH28" i="8"/>
  <c r="BF28" i="8"/>
  <c r="BD28" i="8"/>
  <c r="AZ28" i="8"/>
  <c r="AX28" i="8"/>
  <c r="AV28" i="8"/>
  <c r="AR28" i="8"/>
  <c r="AP28" i="8"/>
  <c r="AN28" i="8"/>
  <c r="AJ28" i="8"/>
  <c r="AH28" i="8"/>
  <c r="AF28" i="8"/>
  <c r="AB28" i="8"/>
  <c r="Z28" i="8"/>
  <c r="X28" i="8"/>
  <c r="BX27" i="8"/>
  <c r="BV27" i="8"/>
  <c r="BT27" i="8"/>
  <c r="BP27" i="8"/>
  <c r="BN27" i="8"/>
  <c r="BL27" i="8"/>
  <c r="BH27" i="8"/>
  <c r="BF27" i="8"/>
  <c r="BD27" i="8"/>
  <c r="AZ27" i="8"/>
  <c r="AX27" i="8"/>
  <c r="AV27" i="8"/>
  <c r="AR27" i="8"/>
  <c r="AP27" i="8"/>
  <c r="AN27" i="8"/>
  <c r="AJ27" i="8"/>
  <c r="AH27" i="8"/>
  <c r="AF27" i="8"/>
  <c r="AB27" i="8"/>
  <c r="Z27" i="8"/>
  <c r="X27" i="8"/>
  <c r="BX26" i="8"/>
  <c r="BV26" i="8"/>
  <c r="BT26" i="8"/>
  <c r="BP26" i="8"/>
  <c r="BN26" i="8"/>
  <c r="BL26" i="8"/>
  <c r="BH26" i="8"/>
  <c r="BF26" i="8"/>
  <c r="BD26" i="8"/>
  <c r="AZ26" i="8"/>
  <c r="AX26" i="8"/>
  <c r="AV26" i="8"/>
  <c r="AR26" i="8"/>
  <c r="AP26" i="8"/>
  <c r="AN26" i="8"/>
  <c r="AJ26" i="8"/>
  <c r="AH26" i="8"/>
  <c r="AF26" i="8"/>
  <c r="AB26" i="8"/>
  <c r="Z26" i="8"/>
  <c r="X26" i="8"/>
  <c r="BX25" i="8"/>
  <c r="BV25" i="8"/>
  <c r="BT25" i="8"/>
  <c r="BP25" i="8"/>
  <c r="BN25" i="8"/>
  <c r="BL25" i="8"/>
  <c r="BH25" i="8"/>
  <c r="BF25" i="8"/>
  <c r="BD25" i="8"/>
  <c r="AZ25" i="8"/>
  <c r="AX25" i="8"/>
  <c r="AV25" i="8"/>
  <c r="AR25" i="8"/>
  <c r="AP25" i="8"/>
  <c r="AN25" i="8"/>
  <c r="AJ25" i="8"/>
  <c r="AH25" i="8"/>
  <c r="AF25" i="8"/>
  <c r="AB25" i="8"/>
  <c r="Z25" i="8"/>
  <c r="X25" i="8"/>
  <c r="BX24" i="8"/>
  <c r="BV24" i="8"/>
  <c r="BT24" i="8"/>
  <c r="BP24" i="8"/>
  <c r="BN24" i="8"/>
  <c r="BL24" i="8"/>
  <c r="BH24" i="8"/>
  <c r="BF24" i="8"/>
  <c r="BD24" i="8"/>
  <c r="AZ24" i="8"/>
  <c r="AX24" i="8"/>
  <c r="AV24" i="8"/>
  <c r="AR24" i="8"/>
  <c r="AP24" i="8"/>
  <c r="AN24" i="8"/>
  <c r="AJ24" i="8"/>
  <c r="AH24" i="8"/>
  <c r="AF24" i="8"/>
  <c r="AB24" i="8"/>
  <c r="Z24" i="8"/>
  <c r="X24" i="8"/>
  <c r="BX23" i="8"/>
  <c r="BV23" i="8"/>
  <c r="BT23" i="8"/>
  <c r="BP23" i="8"/>
  <c r="BN23" i="8"/>
  <c r="BL23" i="8"/>
  <c r="BH23" i="8"/>
  <c r="BF23" i="8"/>
  <c r="BD23" i="8"/>
  <c r="AZ23" i="8"/>
  <c r="AX23" i="8"/>
  <c r="AV23" i="8"/>
  <c r="AR23" i="8"/>
  <c r="AP23" i="8"/>
  <c r="AN23" i="8"/>
  <c r="AJ23" i="8"/>
  <c r="AH23" i="8"/>
  <c r="AF23" i="8"/>
  <c r="AB23" i="8"/>
  <c r="Z23" i="8"/>
  <c r="X23" i="8"/>
  <c r="BX22" i="8"/>
  <c r="BV22" i="8"/>
  <c r="BT22" i="8"/>
  <c r="BP22" i="8"/>
  <c r="BN22" i="8"/>
  <c r="BL22" i="8"/>
  <c r="BH22" i="8"/>
  <c r="BF22" i="8"/>
  <c r="BD22" i="8"/>
  <c r="BX20" i="8"/>
  <c r="BV20" i="8"/>
  <c r="BT20" i="8"/>
  <c r="BP20" i="8"/>
  <c r="BN20" i="8"/>
  <c r="BL20" i="8"/>
  <c r="BH20" i="8"/>
  <c r="BF20" i="8"/>
  <c r="BD20" i="8"/>
  <c r="AZ20" i="8"/>
  <c r="AX20" i="8"/>
  <c r="AV20" i="8"/>
  <c r="AR20" i="8"/>
  <c r="AP20" i="8"/>
  <c r="AN20" i="8"/>
  <c r="AJ20" i="8"/>
  <c r="AH20" i="8"/>
  <c r="AF20" i="8"/>
  <c r="AB20" i="8"/>
  <c r="Z20" i="8"/>
  <c r="X20" i="8"/>
  <c r="BX19" i="8"/>
  <c r="BV19" i="8"/>
  <c r="BT19" i="8"/>
  <c r="BP19" i="8"/>
  <c r="BN19" i="8"/>
  <c r="BL19" i="8"/>
  <c r="BH19" i="8"/>
  <c r="BF19" i="8"/>
  <c r="BD19" i="8"/>
  <c r="AZ19" i="8"/>
  <c r="AX19" i="8"/>
  <c r="AV19" i="8"/>
  <c r="AR19" i="8"/>
  <c r="AP19" i="8"/>
  <c r="AN19" i="8"/>
  <c r="AJ19" i="8"/>
  <c r="AH19" i="8"/>
  <c r="AF19" i="8"/>
  <c r="AB19" i="8"/>
  <c r="Z19" i="8"/>
  <c r="X19" i="8"/>
  <c r="BX18" i="8"/>
  <c r="BV18" i="8"/>
  <c r="BT18" i="8"/>
  <c r="BP18" i="8"/>
  <c r="BN18" i="8"/>
  <c r="BL18" i="8"/>
  <c r="BH18" i="8"/>
  <c r="BF18" i="8"/>
  <c r="BD18" i="8"/>
  <c r="AZ18" i="8"/>
  <c r="AX18" i="8"/>
  <c r="AV18" i="8"/>
  <c r="AR18" i="8"/>
  <c r="AP18" i="8"/>
  <c r="AN18" i="8"/>
  <c r="AJ18" i="8"/>
  <c r="AH18" i="8"/>
  <c r="AF18" i="8"/>
  <c r="AB18" i="8"/>
  <c r="Z18" i="8"/>
  <c r="X18" i="8"/>
  <c r="BX17" i="8"/>
  <c r="BV17" i="8"/>
  <c r="BT17" i="8"/>
  <c r="BP17" i="8"/>
  <c r="BN17" i="8"/>
  <c r="BL17" i="8"/>
  <c r="BH17" i="8"/>
  <c r="BF17" i="8"/>
  <c r="BD17" i="8"/>
  <c r="AZ17" i="8"/>
  <c r="AX17" i="8"/>
  <c r="AV17" i="8"/>
  <c r="AR17" i="8"/>
  <c r="AP17" i="8"/>
  <c r="AN17" i="8"/>
  <c r="AJ17" i="8"/>
  <c r="AH17" i="8"/>
  <c r="AF17" i="8"/>
  <c r="AB17" i="8"/>
  <c r="Z17" i="8"/>
  <c r="X17" i="8"/>
  <c r="BX16" i="8"/>
  <c r="BV16" i="8"/>
  <c r="BT16" i="8"/>
  <c r="BP16" i="8"/>
  <c r="BN16" i="8"/>
  <c r="BL16" i="8"/>
  <c r="BH16" i="8"/>
  <c r="BF16" i="8"/>
  <c r="BD16" i="8"/>
  <c r="AZ16" i="8"/>
  <c r="AX16" i="8"/>
  <c r="AV16" i="8"/>
  <c r="AR16" i="8"/>
  <c r="AP16" i="8"/>
  <c r="AN16" i="8"/>
  <c r="AJ16" i="8"/>
  <c r="AH16" i="8"/>
  <c r="AF16" i="8"/>
  <c r="AB16" i="8"/>
  <c r="Z16" i="8"/>
  <c r="X16" i="8"/>
  <c r="BX15" i="8"/>
  <c r="BV15" i="8"/>
  <c r="BT15" i="8"/>
  <c r="BP15" i="8"/>
  <c r="BN15" i="8"/>
  <c r="BL15" i="8"/>
  <c r="BH15" i="8"/>
  <c r="BF15" i="8"/>
  <c r="BD15" i="8"/>
  <c r="AZ15" i="8"/>
  <c r="AX15" i="8"/>
  <c r="AV15" i="8"/>
  <c r="AR15" i="8"/>
  <c r="AP15" i="8"/>
  <c r="AN15" i="8"/>
  <c r="AJ15" i="8"/>
  <c r="AH15" i="8"/>
  <c r="AF15" i="8"/>
  <c r="AB15" i="8"/>
  <c r="Z15" i="8"/>
  <c r="X15" i="8"/>
  <c r="BX14" i="8"/>
  <c r="BV14" i="8"/>
  <c r="BT14" i="8"/>
  <c r="BP14" i="8"/>
  <c r="BN14" i="8"/>
  <c r="BL14" i="8"/>
  <c r="BH14" i="8"/>
  <c r="BF14" i="8"/>
  <c r="BD14" i="8"/>
  <c r="AZ14" i="8"/>
  <c r="AX14" i="8"/>
  <c r="AV14" i="8"/>
  <c r="AR14" i="8"/>
  <c r="AP14" i="8"/>
  <c r="AN14" i="8"/>
  <c r="AJ14" i="8"/>
  <c r="AH14" i="8"/>
  <c r="AF14" i="8"/>
  <c r="AB14" i="8"/>
  <c r="Z14" i="8"/>
  <c r="X14" i="8"/>
  <c r="BX13" i="8"/>
  <c r="BV13" i="8"/>
  <c r="BT13" i="8"/>
  <c r="BP13" i="8"/>
  <c r="BN13" i="8"/>
  <c r="BL13" i="8"/>
  <c r="BH13" i="8"/>
  <c r="BF13" i="8"/>
  <c r="BD13" i="8"/>
  <c r="AZ13" i="8"/>
  <c r="AX13" i="8"/>
  <c r="AV13" i="8"/>
  <c r="AR13" i="8"/>
  <c r="AP13" i="8"/>
  <c r="AN13" i="8"/>
  <c r="AJ13" i="8"/>
  <c r="AH13" i="8"/>
  <c r="AF13" i="8"/>
  <c r="AB13" i="8"/>
  <c r="Z13" i="8"/>
  <c r="X13" i="8"/>
  <c r="BX12" i="8"/>
  <c r="BV12" i="8"/>
  <c r="BT12" i="8"/>
  <c r="BP12" i="8"/>
  <c r="BN12" i="8"/>
  <c r="BL12" i="8"/>
  <c r="BH12" i="8"/>
  <c r="BF12" i="8"/>
  <c r="BD12" i="8"/>
  <c r="AZ12" i="8"/>
  <c r="AX12" i="8"/>
  <c r="AV12" i="8"/>
  <c r="AR12" i="8"/>
  <c r="AP12" i="8"/>
  <c r="AN12" i="8"/>
  <c r="AJ12" i="8"/>
  <c r="AH12" i="8"/>
  <c r="AF12" i="8"/>
  <c r="AB12" i="8"/>
  <c r="Z12" i="8"/>
  <c r="X12" i="8"/>
  <c r="BX11" i="8"/>
  <c r="BV11" i="8"/>
  <c r="BT11" i="8"/>
  <c r="BP11" i="8"/>
  <c r="BN11" i="8"/>
  <c r="BL11" i="8"/>
  <c r="BH11" i="8"/>
  <c r="BF11" i="8"/>
  <c r="BD11" i="8"/>
  <c r="AZ11" i="8"/>
  <c r="AX11" i="8"/>
  <c r="AV11" i="8"/>
  <c r="AR11" i="8"/>
  <c r="AP11" i="8"/>
  <c r="AN11" i="8"/>
  <c r="AJ11" i="8"/>
  <c r="AH11" i="8"/>
  <c r="AF11" i="8"/>
  <c r="AB11" i="8"/>
  <c r="Z11" i="8"/>
  <c r="X11" i="8"/>
  <c r="BX10" i="8"/>
  <c r="BV10" i="8"/>
  <c r="BT10" i="8"/>
  <c r="BP10" i="8"/>
  <c r="BN10" i="8"/>
  <c r="BL10" i="8"/>
  <c r="BH10" i="8"/>
  <c r="BF10" i="8"/>
  <c r="BD10" i="8"/>
  <c r="AZ10" i="8"/>
  <c r="AX10" i="8"/>
  <c r="AV10" i="8"/>
  <c r="AR10" i="8"/>
  <c r="AP10" i="8"/>
  <c r="AN10" i="8"/>
  <c r="AJ10" i="8"/>
  <c r="AH10" i="8"/>
  <c r="AF10" i="8"/>
  <c r="AB10" i="8"/>
  <c r="Z10" i="8"/>
  <c r="X10" i="8"/>
  <c r="BX9" i="8"/>
  <c r="BV9" i="8"/>
  <c r="BT9" i="8"/>
  <c r="BP9" i="8"/>
  <c r="BN9" i="8"/>
  <c r="BL9" i="8"/>
  <c r="BH9" i="8"/>
  <c r="BF9" i="8"/>
  <c r="BD9" i="8"/>
  <c r="AZ9" i="8"/>
  <c r="AX9" i="8"/>
  <c r="AV9" i="8"/>
  <c r="AR9" i="8"/>
  <c r="AP9" i="8"/>
  <c r="AN9" i="8"/>
  <c r="AJ9" i="8"/>
  <c r="AH9" i="8"/>
  <c r="AF9" i="8"/>
  <c r="AB9" i="8"/>
  <c r="Z9" i="8"/>
  <c r="X9" i="8"/>
  <c r="BX8" i="8"/>
  <c r="BV8" i="8"/>
  <c r="BT8" i="8"/>
  <c r="BP8" i="8"/>
  <c r="BN8" i="8"/>
  <c r="BL8" i="8"/>
  <c r="BH8" i="8"/>
  <c r="BF8" i="8"/>
  <c r="BD8" i="8"/>
  <c r="AZ8" i="8"/>
  <c r="AX8" i="8"/>
  <c r="AV8" i="8"/>
  <c r="AR8" i="8"/>
  <c r="AP8" i="8"/>
  <c r="AN8" i="8"/>
  <c r="AJ8" i="8"/>
  <c r="AH8" i="8"/>
  <c r="AF8" i="8"/>
  <c r="AB8" i="8"/>
  <c r="Z8" i="8"/>
  <c r="X8" i="8"/>
  <c r="J8" i="8"/>
  <c r="R8" i="8" s="1"/>
  <c r="BX7" i="8"/>
  <c r="BV7" i="8"/>
  <c r="BT7" i="8"/>
  <c r="BP7" i="8"/>
  <c r="BN7" i="8"/>
  <c r="BL7" i="8"/>
  <c r="BH7" i="8"/>
  <c r="BF7" i="8"/>
  <c r="BD7" i="8"/>
  <c r="BX6" i="8"/>
  <c r="BV6" i="8"/>
  <c r="BT6" i="8"/>
  <c r="BP6" i="8"/>
  <c r="BN6" i="8"/>
  <c r="BL6" i="8"/>
  <c r="BH6" i="8"/>
  <c r="BF6" i="8"/>
  <c r="BD6" i="8"/>
  <c r="AZ6" i="8"/>
  <c r="AX6" i="8"/>
  <c r="AV6" i="8"/>
  <c r="AR6" i="8"/>
  <c r="AP6" i="8"/>
  <c r="AN6" i="8"/>
  <c r="AJ6" i="8"/>
  <c r="AH6" i="8"/>
  <c r="AF6" i="8"/>
  <c r="AB6" i="8"/>
  <c r="Z6" i="8"/>
  <c r="X6" i="8"/>
  <c r="J6" i="8"/>
  <c r="R6" i="8" s="1"/>
  <c r="BX5" i="8"/>
  <c r="BV5" i="8"/>
  <c r="BT5" i="8"/>
  <c r="BP5" i="8"/>
  <c r="BN5" i="8"/>
  <c r="BL5" i="8"/>
  <c r="BH5" i="8"/>
  <c r="BF5" i="8"/>
  <c r="BD5" i="8"/>
  <c r="AZ5" i="8"/>
  <c r="AX5" i="8"/>
  <c r="AV5" i="8"/>
  <c r="AR5" i="8"/>
  <c r="AP5" i="8"/>
  <c r="AN5" i="8"/>
  <c r="AJ5" i="8"/>
  <c r="AH5" i="8"/>
  <c r="AF5" i="8"/>
  <c r="AB5" i="8"/>
  <c r="Z5" i="8"/>
  <c r="X5" i="8"/>
  <c r="J5" i="8"/>
  <c r="R5" i="8" s="1"/>
  <c r="H5" i="8"/>
  <c r="P5" i="8" s="1"/>
  <c r="BX4" i="8"/>
  <c r="BV4" i="8"/>
  <c r="BT4" i="8"/>
  <c r="BP4" i="8"/>
  <c r="BN4" i="8"/>
  <c r="BL4" i="8"/>
  <c r="BH4" i="8"/>
  <c r="BF4" i="8"/>
  <c r="BD4" i="8"/>
  <c r="AZ4" i="8"/>
  <c r="AX4" i="8"/>
  <c r="AV4" i="8"/>
  <c r="AR4" i="8"/>
  <c r="AP4" i="8"/>
  <c r="AN4" i="8"/>
  <c r="AJ4" i="8"/>
  <c r="AH4" i="8"/>
  <c r="AF4" i="8"/>
  <c r="AB4" i="8"/>
  <c r="Z4" i="8"/>
  <c r="X4" i="8"/>
  <c r="J4" i="8"/>
  <c r="L4" i="8" s="1"/>
  <c r="N94" i="2"/>
  <c r="E94" i="8" s="1"/>
  <c r="O94" i="2"/>
  <c r="N71" i="2"/>
  <c r="J71" i="8" s="1"/>
  <c r="O71" i="2"/>
  <c r="O39" i="2"/>
  <c r="N39" i="2"/>
  <c r="E39" i="8" s="1"/>
  <c r="N38" i="2"/>
  <c r="E38" i="8" s="1"/>
  <c r="O38" i="2"/>
  <c r="O19" i="2"/>
  <c r="N19" i="2"/>
  <c r="E19" i="8" s="1"/>
  <c r="R71" i="8" l="1"/>
  <c r="L71" i="8"/>
  <c r="T71" i="8" s="1"/>
  <c r="J39" i="8"/>
  <c r="J94" i="8"/>
  <c r="R94" i="8" s="1"/>
  <c r="G94" i="8"/>
  <c r="G71" i="8"/>
  <c r="H71" i="8" s="1"/>
  <c r="P71" i="8" s="1"/>
  <c r="G39" i="8"/>
  <c r="H39" i="8" s="1"/>
  <c r="P39" i="8" s="1"/>
  <c r="G38" i="8"/>
  <c r="H38" i="8" s="1"/>
  <c r="P38" i="8" s="1"/>
  <c r="G19" i="8"/>
  <c r="H19" i="8" s="1"/>
  <c r="P19" i="8" s="1"/>
  <c r="E71" i="8"/>
  <c r="H94" i="8"/>
  <c r="P94" i="8" s="1"/>
  <c r="L56" i="8"/>
  <c r="AB56" i="8" s="1"/>
  <c r="L66" i="8"/>
  <c r="AB66" i="8" s="1"/>
  <c r="L68" i="8"/>
  <c r="AB68" i="8" s="1"/>
  <c r="L90" i="8"/>
  <c r="AH90" i="8"/>
  <c r="L92" i="8"/>
  <c r="AH92" i="8"/>
  <c r="L118" i="8"/>
  <c r="T118" i="8" s="1"/>
  <c r="L119" i="8"/>
  <c r="T119" i="8" s="1"/>
  <c r="L150" i="8"/>
  <c r="AB150" i="8" s="1"/>
  <c r="L242" i="8"/>
  <c r="AB242" i="8" s="1"/>
  <c r="L393" i="8"/>
  <c r="AR393" i="8" s="1"/>
  <c r="L5" i="8"/>
  <c r="T5" i="8" s="1"/>
  <c r="L48" i="8"/>
  <c r="AB48" i="8" s="1"/>
  <c r="L52" i="8"/>
  <c r="AB52" i="8" s="1"/>
  <c r="L60" i="8"/>
  <c r="AB60" i="8" s="1"/>
  <c r="L62" i="8"/>
  <c r="AB62" i="8" s="1"/>
  <c r="L98" i="8"/>
  <c r="AH98" i="8"/>
  <c r="L104" i="8"/>
  <c r="BX104" i="8" s="1"/>
  <c r="AH104" i="8"/>
  <c r="L126" i="8"/>
  <c r="AB126" i="8" s="1"/>
  <c r="L143" i="8"/>
  <c r="AB143" i="8" s="1"/>
  <c r="L154" i="8"/>
  <c r="AB154" i="8" s="1"/>
  <c r="L170" i="8"/>
  <c r="AB170" i="8" s="1"/>
  <c r="L221" i="8"/>
  <c r="L222" i="8"/>
  <c r="T222" i="8" s="1"/>
  <c r="L223" i="8"/>
  <c r="T223" i="8" s="1"/>
  <c r="L237" i="8"/>
  <c r="AZ237" i="8" s="1"/>
  <c r="L246" i="8"/>
  <c r="AB246" i="8" s="1"/>
  <c r="L304" i="8"/>
  <c r="L305" i="8"/>
  <c r="AH305" i="8"/>
  <c r="L312" i="8"/>
  <c r="AB312" i="8" s="1"/>
  <c r="L314" i="8"/>
  <c r="L315" i="8"/>
  <c r="T315" i="8" s="1"/>
  <c r="L347" i="8"/>
  <c r="AB347" i="8" s="1"/>
  <c r="L359" i="8"/>
  <c r="AZ359" i="8" s="1"/>
  <c r="L360" i="8"/>
  <c r="AZ360" i="8" s="1"/>
  <c r="L383" i="8"/>
  <c r="AR383" i="8" s="1"/>
  <c r="L397" i="8"/>
  <c r="T397" i="8" s="1"/>
  <c r="L398" i="8"/>
  <c r="T398" i="8" s="1"/>
  <c r="L394" i="8"/>
  <c r="AR394" i="8" s="1"/>
  <c r="L54" i="8"/>
  <c r="AB54" i="8" s="1"/>
  <c r="L58" i="8"/>
  <c r="AB58" i="8" s="1"/>
  <c r="Z64" i="8"/>
  <c r="L64" i="8"/>
  <c r="AB64" i="8" s="1"/>
  <c r="BF82" i="8"/>
  <c r="AH82" i="8"/>
  <c r="L82" i="8"/>
  <c r="AX84" i="8"/>
  <c r="L84" i="8"/>
  <c r="AZ84" i="8" s="1"/>
  <c r="AX85" i="8"/>
  <c r="L85" i="8"/>
  <c r="AZ85" i="8" s="1"/>
  <c r="Z73" i="8"/>
  <c r="L73" i="8"/>
  <c r="AB73" i="8" s="1"/>
  <c r="L95" i="8"/>
  <c r="T95" i="8" s="1"/>
  <c r="L106" i="8"/>
  <c r="AZ106" i="8" s="1"/>
  <c r="L107" i="8"/>
  <c r="AZ107" i="8" s="1"/>
  <c r="L111" i="8"/>
  <c r="T111" i="8" s="1"/>
  <c r="L115" i="8"/>
  <c r="T115" i="8" s="1"/>
  <c r="K145" i="8"/>
  <c r="L124" i="8"/>
  <c r="AB124" i="8" s="1"/>
  <c r="L128" i="8"/>
  <c r="AB128" i="8" s="1"/>
  <c r="L132" i="8"/>
  <c r="AB132" i="8" s="1"/>
  <c r="L136" i="8"/>
  <c r="AB136" i="8" s="1"/>
  <c r="L141" i="8"/>
  <c r="AB141" i="8" s="1"/>
  <c r="L152" i="8"/>
  <c r="AB152" i="8" s="1"/>
  <c r="L156" i="8"/>
  <c r="AB156" i="8" s="1"/>
  <c r="L164" i="8"/>
  <c r="AB164" i="8" s="1"/>
  <c r="L168" i="8"/>
  <c r="AB168" i="8" s="1"/>
  <c r="L209" i="8"/>
  <c r="AZ209" i="8" s="1"/>
  <c r="L218" i="8"/>
  <c r="AZ218" i="8" s="1"/>
  <c r="L227" i="8"/>
  <c r="AB227" i="8" s="1"/>
  <c r="L235" i="8"/>
  <c r="AZ235" i="8" s="1"/>
  <c r="L239" i="8"/>
  <c r="AZ239" i="8" s="1"/>
  <c r="L244" i="8"/>
  <c r="AZ244" i="8" s="1"/>
  <c r="L344" i="8"/>
  <c r="AB344" i="8" s="1"/>
  <c r="L351" i="8"/>
  <c r="AZ351" i="8" s="1"/>
  <c r="L352" i="8"/>
  <c r="AZ352" i="8" s="1"/>
  <c r="L355" i="8"/>
  <c r="AZ355" i="8" s="1"/>
  <c r="L356" i="8"/>
  <c r="AZ356" i="8" s="1"/>
  <c r="L364" i="8"/>
  <c r="AZ364" i="8" s="1"/>
  <c r="L365" i="8"/>
  <c r="AZ365" i="8" s="1"/>
  <c r="L381" i="8"/>
  <c r="AR381" i="8" s="1"/>
  <c r="L391" i="8"/>
  <c r="AR391" i="8" s="1"/>
  <c r="L395" i="8"/>
  <c r="AR395" i="8" s="1"/>
  <c r="L407" i="8"/>
  <c r="AZ407" i="8" s="1"/>
  <c r="L408" i="8"/>
  <c r="AZ408" i="8" s="1"/>
  <c r="L390" i="8"/>
  <c r="AR390" i="8" s="1"/>
  <c r="L380" i="8"/>
  <c r="AR380" i="8" s="1"/>
  <c r="L370" i="8"/>
  <c r="AZ370" i="8" s="1"/>
  <c r="L6" i="8"/>
  <c r="T6" i="8" s="1"/>
  <c r="L8" i="8"/>
  <c r="T8" i="8" s="1"/>
  <c r="K74" i="8"/>
  <c r="L47" i="8"/>
  <c r="Z51" i="8"/>
  <c r="L51" i="8"/>
  <c r="AB51" i="8" s="1"/>
  <c r="Z55" i="8"/>
  <c r="L55" i="8"/>
  <c r="AB55" i="8" s="1"/>
  <c r="Z59" i="8"/>
  <c r="L59" i="8"/>
  <c r="AB59" i="8" s="1"/>
  <c r="Z65" i="8"/>
  <c r="L65" i="8"/>
  <c r="AB65" i="8" s="1"/>
  <c r="R76" i="8"/>
  <c r="L76" i="8"/>
  <c r="R77" i="8"/>
  <c r="L77" i="8"/>
  <c r="T77" i="8" s="1"/>
  <c r="BN80" i="8"/>
  <c r="AH80" i="8"/>
  <c r="L80" i="8"/>
  <c r="BP83" i="8"/>
  <c r="BP91" i="8"/>
  <c r="L94" i="8"/>
  <c r="T94" i="8" s="1"/>
  <c r="Z49" i="8"/>
  <c r="L49" i="8"/>
  <c r="AB49" i="8" s="1"/>
  <c r="Z53" i="8"/>
  <c r="L53" i="8"/>
  <c r="AB53" i="8" s="1"/>
  <c r="Z57" i="8"/>
  <c r="L57" i="8"/>
  <c r="AB57" i="8" s="1"/>
  <c r="Z63" i="8"/>
  <c r="L63" i="8"/>
  <c r="AB63" i="8" s="1"/>
  <c r="Z70" i="8"/>
  <c r="L70" i="8"/>
  <c r="AB70" i="8" s="1"/>
  <c r="Z72" i="8"/>
  <c r="L72" i="8"/>
  <c r="AB72" i="8" s="1"/>
  <c r="AH79" i="8"/>
  <c r="L79" i="8"/>
  <c r="BH79" i="8" s="1"/>
  <c r="R81" i="8"/>
  <c r="L81" i="8"/>
  <c r="T81" i="8" s="1"/>
  <c r="BV86" i="8"/>
  <c r="AH86" i="8"/>
  <c r="L86" i="8"/>
  <c r="AX88" i="8"/>
  <c r="L88" i="8"/>
  <c r="AZ88" i="8" s="1"/>
  <c r="AX89" i="8"/>
  <c r="L89" i="8"/>
  <c r="AZ89" i="8" s="1"/>
  <c r="R96" i="8"/>
  <c r="L96" i="8"/>
  <c r="T96" i="8" s="1"/>
  <c r="R97" i="8"/>
  <c r="L97" i="8"/>
  <c r="T97" i="8" s="1"/>
  <c r="L100" i="8"/>
  <c r="T100" i="8" s="1"/>
  <c r="L101" i="8"/>
  <c r="T101" i="8" s="1"/>
  <c r="L105" i="8"/>
  <c r="AZ105" i="8" s="1"/>
  <c r="L108" i="8"/>
  <c r="AH108" i="8"/>
  <c r="L109" i="8"/>
  <c r="BH109" i="8" s="1"/>
  <c r="L110" i="8"/>
  <c r="BX110" i="8" s="1"/>
  <c r="AH110" i="8"/>
  <c r="L112" i="8"/>
  <c r="AJ112" i="8" s="1"/>
  <c r="AH112" i="8"/>
  <c r="BN307" i="8"/>
  <c r="AH307" i="8"/>
  <c r="L307" i="8"/>
  <c r="BN341" i="8"/>
  <c r="AH341" i="8"/>
  <c r="L341" i="8"/>
  <c r="BF343" i="8"/>
  <c r="AH343" i="8"/>
  <c r="L343" i="8"/>
  <c r="AX345" i="8"/>
  <c r="L345" i="8"/>
  <c r="AZ345" i="8" s="1"/>
  <c r="AX353" i="8"/>
  <c r="L353" i="8"/>
  <c r="AZ353" i="8" s="1"/>
  <c r="AX357" i="8"/>
  <c r="L357" i="8"/>
  <c r="AZ357" i="8" s="1"/>
  <c r="AX367" i="8"/>
  <c r="L367" i="8"/>
  <c r="AZ367" i="8" s="1"/>
  <c r="AP387" i="8"/>
  <c r="L387" i="8"/>
  <c r="AR387" i="8" s="1"/>
  <c r="AX405" i="8"/>
  <c r="L405" i="8"/>
  <c r="AZ405" i="8" s="1"/>
  <c r="L406" i="8"/>
  <c r="AZ406" i="8" s="1"/>
  <c r="L396" i="8"/>
  <c r="T396" i="8" s="1"/>
  <c r="L392" i="8"/>
  <c r="AR392" i="8" s="1"/>
  <c r="L382" i="8"/>
  <c r="AR382" i="8" s="1"/>
  <c r="L378" i="8"/>
  <c r="AR378" i="8" s="1"/>
  <c r="L374" i="8"/>
  <c r="L366" i="8"/>
  <c r="AZ366" i="8" s="1"/>
  <c r="L358" i="8"/>
  <c r="AZ358" i="8" s="1"/>
  <c r="L350" i="8"/>
  <c r="L346" i="8"/>
  <c r="AB346" i="8" s="1"/>
  <c r="L342" i="8"/>
  <c r="L340" i="8"/>
  <c r="BH340" i="8" s="1"/>
  <c r="L338" i="8"/>
  <c r="AZ338" i="8" s="1"/>
  <c r="L308" i="8"/>
  <c r="L306" i="8"/>
  <c r="L116" i="8"/>
  <c r="T116" i="8" s="1"/>
  <c r="L117" i="8"/>
  <c r="T117" i="8" s="1"/>
  <c r="L120" i="8"/>
  <c r="AZ120" i="8" s="1"/>
  <c r="L123" i="8"/>
  <c r="L125" i="8"/>
  <c r="AB125" i="8" s="1"/>
  <c r="L127" i="8"/>
  <c r="AB127" i="8" s="1"/>
  <c r="L129" i="8"/>
  <c r="AB129" i="8" s="1"/>
  <c r="L131" i="8"/>
  <c r="AB131" i="8" s="1"/>
  <c r="L133" i="8"/>
  <c r="AB133" i="8" s="1"/>
  <c r="L135" i="8"/>
  <c r="AB135" i="8" s="1"/>
  <c r="L137" i="8"/>
  <c r="AB137" i="8" s="1"/>
  <c r="L139" i="8"/>
  <c r="AB139" i="8" s="1"/>
  <c r="L142" i="8"/>
  <c r="AB142" i="8" s="1"/>
  <c r="L144" i="8"/>
  <c r="AB144" i="8" s="1"/>
  <c r="L148" i="8"/>
  <c r="AZ148" i="8" s="1"/>
  <c r="L149" i="8"/>
  <c r="AZ149" i="8" s="1"/>
  <c r="L151" i="8"/>
  <c r="AB151" i="8" s="1"/>
  <c r="L153" i="8"/>
  <c r="AB153" i="8" s="1"/>
  <c r="L155" i="8"/>
  <c r="AB155" i="8" s="1"/>
  <c r="L157" i="8"/>
  <c r="AB157" i="8" s="1"/>
  <c r="L163" i="8"/>
  <c r="AB163" i="8" s="1"/>
  <c r="L165" i="8"/>
  <c r="AB165" i="8" s="1"/>
  <c r="L167" i="8"/>
  <c r="AB167" i="8" s="1"/>
  <c r="L169" i="8"/>
  <c r="AB169" i="8" s="1"/>
  <c r="L171" i="8"/>
  <c r="AB171" i="8" s="1"/>
  <c r="L200" i="8"/>
  <c r="AJ200" i="8" s="1"/>
  <c r="L201" i="8"/>
  <c r="AH201" i="8"/>
  <c r="L202" i="8"/>
  <c r="BH202" i="8" s="1"/>
  <c r="L203" i="8"/>
  <c r="AH203" i="8"/>
  <c r="L204" i="8"/>
  <c r="AZ204" i="8" s="1"/>
  <c r="L207" i="8"/>
  <c r="AZ207" i="8" s="1"/>
  <c r="L208" i="8"/>
  <c r="AZ208" i="8" s="1"/>
  <c r="L217" i="8"/>
  <c r="AZ217" i="8" s="1"/>
  <c r="L219" i="8"/>
  <c r="L220" i="8"/>
  <c r="AH220" i="8"/>
  <c r="L226" i="8"/>
  <c r="AB226" i="8" s="1"/>
  <c r="L228" i="8"/>
  <c r="T228" i="8" s="1"/>
  <c r="L229" i="8"/>
  <c r="T229" i="8" s="1"/>
  <c r="L234" i="8"/>
  <c r="AZ234" i="8" s="1"/>
  <c r="L236" i="8"/>
  <c r="AZ236" i="8" s="1"/>
  <c r="L238" i="8"/>
  <c r="AZ238" i="8" s="1"/>
  <c r="L241" i="8"/>
  <c r="AB241" i="8" s="1"/>
  <c r="L243" i="8"/>
  <c r="AB243" i="8" s="1"/>
  <c r="L245" i="8"/>
  <c r="AB245" i="8" s="1"/>
  <c r="BV303" i="8"/>
  <c r="AH303" i="8"/>
  <c r="L303" i="8"/>
  <c r="BF313" i="8"/>
  <c r="AH313" i="8"/>
  <c r="L313" i="8"/>
  <c r="K372" i="8"/>
  <c r="AX361" i="8"/>
  <c r="L361" i="8"/>
  <c r="AZ361" i="8" s="1"/>
  <c r="AX363" i="8"/>
  <c r="L363" i="8"/>
  <c r="AZ363" i="8" s="1"/>
  <c r="AX371" i="8"/>
  <c r="L371" i="8"/>
  <c r="AZ371" i="8" s="1"/>
  <c r="AP401" i="8"/>
  <c r="L401" i="8"/>
  <c r="AR401" i="8" s="1"/>
  <c r="AX409" i="8"/>
  <c r="L409" i="8"/>
  <c r="AZ409" i="8" s="1"/>
  <c r="K412" i="8"/>
  <c r="T76" i="8"/>
  <c r="M102" i="8"/>
  <c r="AJ82" i="8"/>
  <c r="BH82" i="8"/>
  <c r="AJ98" i="8"/>
  <c r="BH98" i="8"/>
  <c r="T4" i="8"/>
  <c r="AB47" i="8"/>
  <c r="BP80" i="8"/>
  <c r="AJ80" i="8"/>
  <c r="AJ86" i="8"/>
  <c r="BX86" i="8"/>
  <c r="AJ90" i="8"/>
  <c r="BH90" i="8"/>
  <c r="AJ92" i="8"/>
  <c r="BX92" i="8"/>
  <c r="BP108" i="8"/>
  <c r="AJ108" i="8"/>
  <c r="AJ110" i="8"/>
  <c r="H4" i="8"/>
  <c r="R4" i="8"/>
  <c r="H6" i="8"/>
  <c r="P6" i="8" s="1"/>
  <c r="H8" i="8"/>
  <c r="P8" i="8" s="1"/>
  <c r="J19" i="8"/>
  <c r="R19" i="8" s="1"/>
  <c r="J38" i="8"/>
  <c r="R38" i="8" s="1"/>
  <c r="H47" i="8"/>
  <c r="H49" i="8"/>
  <c r="X49" i="8" s="1"/>
  <c r="H51" i="8"/>
  <c r="X51" i="8" s="1"/>
  <c r="H53" i="8"/>
  <c r="X53" i="8" s="1"/>
  <c r="H55" i="8"/>
  <c r="X55" i="8" s="1"/>
  <c r="H57" i="8"/>
  <c r="X57" i="8" s="1"/>
  <c r="H59" i="8"/>
  <c r="X59" i="8" s="1"/>
  <c r="H63" i="8"/>
  <c r="X63" i="8" s="1"/>
  <c r="H65" i="8"/>
  <c r="X65" i="8" s="1"/>
  <c r="L69" i="8"/>
  <c r="AB69" i="8" s="1"/>
  <c r="H69" i="8"/>
  <c r="X69" i="8" s="1"/>
  <c r="H72" i="8"/>
  <c r="X72" i="8" s="1"/>
  <c r="K102" i="8"/>
  <c r="BF79" i="8"/>
  <c r="H82" i="8"/>
  <c r="BN83" i="8"/>
  <c r="AH83" i="8"/>
  <c r="H86" i="8"/>
  <c r="H90" i="8"/>
  <c r="BN91" i="8"/>
  <c r="AH91" i="8"/>
  <c r="H96" i="8"/>
  <c r="P96" i="8" s="1"/>
  <c r="BP99" i="8"/>
  <c r="H100" i="8"/>
  <c r="P100" i="8" s="1"/>
  <c r="H108" i="8"/>
  <c r="BF109" i="8"/>
  <c r="BP113" i="8"/>
  <c r="H118" i="8"/>
  <c r="P118" i="8" s="1"/>
  <c r="K121" i="8"/>
  <c r="AB123" i="8"/>
  <c r="M145" i="8"/>
  <c r="Z123" i="8"/>
  <c r="H126" i="8"/>
  <c r="X126" i="8" s="1"/>
  <c r="H130" i="8"/>
  <c r="X130" i="8" s="1"/>
  <c r="BH200" i="8"/>
  <c r="AJ202" i="8"/>
  <c r="Z47" i="8"/>
  <c r="H48" i="8"/>
  <c r="X48" i="8" s="1"/>
  <c r="H52" i="8"/>
  <c r="X52" i="8" s="1"/>
  <c r="H54" i="8"/>
  <c r="X54" i="8" s="1"/>
  <c r="H56" i="8"/>
  <c r="X56" i="8" s="1"/>
  <c r="H58" i="8"/>
  <c r="X58" i="8" s="1"/>
  <c r="H60" i="8"/>
  <c r="X60" i="8" s="1"/>
  <c r="H62" i="8"/>
  <c r="X62" i="8" s="1"/>
  <c r="H64" i="8"/>
  <c r="X64" i="8" s="1"/>
  <c r="H66" i="8"/>
  <c r="X66" i="8" s="1"/>
  <c r="H68" i="8"/>
  <c r="X68" i="8" s="1"/>
  <c r="H70" i="8"/>
  <c r="X70" i="8" s="1"/>
  <c r="H76" i="8"/>
  <c r="AJ79" i="8"/>
  <c r="H80" i="8"/>
  <c r="H84" i="8"/>
  <c r="AV84" i="8" s="1"/>
  <c r="H88" i="8"/>
  <c r="AV88" i="8" s="1"/>
  <c r="H92" i="8"/>
  <c r="H98" i="8"/>
  <c r="BN99" i="8"/>
  <c r="AH99" i="8"/>
  <c r="H104" i="8"/>
  <c r="H106" i="8"/>
  <c r="AV106" i="8" s="1"/>
  <c r="H110" i="8"/>
  <c r="H112" i="8"/>
  <c r="BN113" i="8"/>
  <c r="AH113" i="8"/>
  <c r="H116" i="8"/>
  <c r="P116" i="8" s="1"/>
  <c r="H120" i="8"/>
  <c r="AV120" i="8" s="1"/>
  <c r="H124" i="8"/>
  <c r="X124" i="8" s="1"/>
  <c r="H128" i="8"/>
  <c r="X128" i="8" s="1"/>
  <c r="AB147" i="8"/>
  <c r="BP201" i="8"/>
  <c r="AJ201" i="8"/>
  <c r="BP203" i="8"/>
  <c r="AJ203" i="8"/>
  <c r="H132" i="8"/>
  <c r="X132" i="8" s="1"/>
  <c r="H136" i="8"/>
  <c r="X136" i="8" s="1"/>
  <c r="H138" i="8"/>
  <c r="X138" i="8" s="1"/>
  <c r="H141" i="8"/>
  <c r="X141" i="8" s="1"/>
  <c r="H143" i="8"/>
  <c r="X143" i="8" s="1"/>
  <c r="H147" i="8"/>
  <c r="H149" i="8"/>
  <c r="AV149" i="8" s="1"/>
  <c r="H151" i="8"/>
  <c r="X151" i="8" s="1"/>
  <c r="H153" i="8"/>
  <c r="X153" i="8" s="1"/>
  <c r="H155" i="8"/>
  <c r="X155" i="8" s="1"/>
  <c r="H157" i="8"/>
  <c r="X157" i="8" s="1"/>
  <c r="H163" i="8"/>
  <c r="X163" i="8" s="1"/>
  <c r="H165" i="8"/>
  <c r="X165" i="8" s="1"/>
  <c r="H167" i="8"/>
  <c r="X167" i="8" s="1"/>
  <c r="H169" i="8"/>
  <c r="X169" i="8" s="1"/>
  <c r="H171" i="8"/>
  <c r="X171" i="8" s="1"/>
  <c r="H200" i="8"/>
  <c r="AH200" i="8"/>
  <c r="H202" i="8"/>
  <c r="AH202" i="8"/>
  <c r="H204" i="8"/>
  <c r="AV204" i="8" s="1"/>
  <c r="H206" i="8"/>
  <c r="AV206" i="8" s="1"/>
  <c r="H208" i="8"/>
  <c r="AV208" i="8" s="1"/>
  <c r="AJ220" i="8"/>
  <c r="BH220" i="8"/>
  <c r="BX221" i="8"/>
  <c r="AJ221" i="8"/>
  <c r="H73" i="8"/>
  <c r="X73" i="8" s="1"/>
  <c r="H77" i="8"/>
  <c r="P77" i="8" s="1"/>
  <c r="H79" i="8"/>
  <c r="H81" i="8"/>
  <c r="P81" i="8" s="1"/>
  <c r="H83" i="8"/>
  <c r="H85" i="8"/>
  <c r="AV85" i="8" s="1"/>
  <c r="H89" i="8"/>
  <c r="AV89" i="8" s="1"/>
  <c r="H91" i="8"/>
  <c r="H95" i="8"/>
  <c r="P95" i="8" s="1"/>
  <c r="H97" i="8"/>
  <c r="P97" i="8" s="1"/>
  <c r="H99" i="8"/>
  <c r="H101" i="8"/>
  <c r="P101" i="8" s="1"/>
  <c r="H105" i="8"/>
  <c r="AV105" i="8" s="1"/>
  <c r="H107" i="8"/>
  <c r="AV107" i="8" s="1"/>
  <c r="H109" i="8"/>
  <c r="H111" i="8"/>
  <c r="P111" i="8" s="1"/>
  <c r="H113" i="8"/>
  <c r="H115" i="8"/>
  <c r="P115" i="8" s="1"/>
  <c r="H117" i="8"/>
  <c r="P117" i="8" s="1"/>
  <c r="H119" i="8"/>
  <c r="P119" i="8" s="1"/>
  <c r="H123" i="8"/>
  <c r="H125" i="8"/>
  <c r="X125" i="8" s="1"/>
  <c r="H127" i="8"/>
  <c r="X127" i="8" s="1"/>
  <c r="H129" i="8"/>
  <c r="X129" i="8" s="1"/>
  <c r="H131" i="8"/>
  <c r="X131" i="8" s="1"/>
  <c r="H133" i="8"/>
  <c r="X133" i="8" s="1"/>
  <c r="H135" i="8"/>
  <c r="X135" i="8" s="1"/>
  <c r="H137" i="8"/>
  <c r="X137" i="8" s="1"/>
  <c r="H139" i="8"/>
  <c r="X139" i="8" s="1"/>
  <c r="H142" i="8"/>
  <c r="X142" i="8" s="1"/>
  <c r="H144" i="8"/>
  <c r="X144" i="8" s="1"/>
  <c r="Z147" i="8"/>
  <c r="H148" i="8"/>
  <c r="AV148" i="8" s="1"/>
  <c r="H150" i="8"/>
  <c r="X150" i="8" s="1"/>
  <c r="H152" i="8"/>
  <c r="X152" i="8" s="1"/>
  <c r="H154" i="8"/>
  <c r="X154" i="8" s="1"/>
  <c r="H156" i="8"/>
  <c r="X156" i="8" s="1"/>
  <c r="H164" i="8"/>
  <c r="X164" i="8" s="1"/>
  <c r="H166" i="8"/>
  <c r="X166" i="8" s="1"/>
  <c r="H168" i="8"/>
  <c r="X168" i="8" s="1"/>
  <c r="H170" i="8"/>
  <c r="X170" i="8" s="1"/>
  <c r="Z171" i="8"/>
  <c r="H201" i="8"/>
  <c r="H203" i="8"/>
  <c r="H205" i="8"/>
  <c r="AV205" i="8" s="1"/>
  <c r="H207" i="8"/>
  <c r="AV207" i="8" s="1"/>
  <c r="H209" i="8"/>
  <c r="AV209" i="8" s="1"/>
  <c r="BP219" i="8"/>
  <c r="AJ219" i="8"/>
  <c r="H218" i="8"/>
  <c r="AV218" i="8" s="1"/>
  <c r="H220" i="8"/>
  <c r="BV221" i="8"/>
  <c r="H222" i="8"/>
  <c r="P222" i="8" s="1"/>
  <c r="H226" i="8"/>
  <c r="X226" i="8" s="1"/>
  <c r="H228" i="8"/>
  <c r="P228" i="8" s="1"/>
  <c r="H230" i="8"/>
  <c r="P230" i="8" s="1"/>
  <c r="H234" i="8"/>
  <c r="AV234" i="8" s="1"/>
  <c r="H236" i="8"/>
  <c r="AV236" i="8" s="1"/>
  <c r="H238" i="8"/>
  <c r="AV238" i="8" s="1"/>
  <c r="H241" i="8"/>
  <c r="X241" i="8" s="1"/>
  <c r="H243" i="8"/>
  <c r="X243" i="8" s="1"/>
  <c r="H245" i="8"/>
  <c r="X245" i="8" s="1"/>
  <c r="BX303" i="8"/>
  <c r="AJ303" i="8"/>
  <c r="AJ304" i="8"/>
  <c r="BX304" i="8"/>
  <c r="BP307" i="8"/>
  <c r="AJ307" i="8"/>
  <c r="AB311" i="8"/>
  <c r="BH313" i="8"/>
  <c r="AJ313" i="8"/>
  <c r="BP314" i="8"/>
  <c r="AJ314" i="8"/>
  <c r="AJ339" i="8"/>
  <c r="BX339" i="8"/>
  <c r="H217" i="8"/>
  <c r="AV217" i="8" s="1"/>
  <c r="H219" i="8"/>
  <c r="AH219" i="8"/>
  <c r="H221" i="8"/>
  <c r="H223" i="8"/>
  <c r="P223" i="8" s="1"/>
  <c r="H227" i="8"/>
  <c r="X227" i="8" s="1"/>
  <c r="H229" i="8"/>
  <c r="P229" i="8" s="1"/>
  <c r="H231" i="8"/>
  <c r="X231" i="8" s="1"/>
  <c r="H233" i="8"/>
  <c r="AV233" i="8" s="1"/>
  <c r="H235" i="8"/>
  <c r="AV235" i="8" s="1"/>
  <c r="H237" i="8"/>
  <c r="AV237" i="8" s="1"/>
  <c r="H239" i="8"/>
  <c r="AV239" i="8" s="1"/>
  <c r="H242" i="8"/>
  <c r="X242" i="8" s="1"/>
  <c r="H244" i="8"/>
  <c r="AV244" i="8" s="1"/>
  <c r="H246" i="8"/>
  <c r="X246" i="8" s="1"/>
  <c r="BX305" i="8"/>
  <c r="AJ305" i="8"/>
  <c r="AJ306" i="8"/>
  <c r="BX306" i="8"/>
  <c r="AJ308" i="8"/>
  <c r="BH308" i="8"/>
  <c r="BP341" i="8"/>
  <c r="AJ341" i="8"/>
  <c r="H304" i="8"/>
  <c r="AH304" i="8"/>
  <c r="H306" i="8"/>
  <c r="AH306" i="8"/>
  <c r="H308" i="8"/>
  <c r="AH308" i="8"/>
  <c r="Z311" i="8"/>
  <c r="H312" i="8"/>
  <c r="X312" i="8" s="1"/>
  <c r="H314" i="8"/>
  <c r="AH314" i="8"/>
  <c r="BF340" i="8"/>
  <c r="BP342" i="8"/>
  <c r="AJ342" i="8"/>
  <c r="BN342" i="8"/>
  <c r="AH342" i="8"/>
  <c r="M372" i="8"/>
  <c r="AZ350" i="8"/>
  <c r="AR374" i="8"/>
  <c r="H303" i="8"/>
  <c r="H305" i="8"/>
  <c r="H307" i="8"/>
  <c r="H311" i="8"/>
  <c r="H313" i="8"/>
  <c r="H315" i="8"/>
  <c r="P315" i="8" s="1"/>
  <c r="H338" i="8"/>
  <c r="AV338" i="8" s="1"/>
  <c r="H339" i="8"/>
  <c r="AJ340" i="8"/>
  <c r="H341" i="8"/>
  <c r="BH343" i="8"/>
  <c r="AJ343" i="8"/>
  <c r="H340" i="8"/>
  <c r="H342" i="8"/>
  <c r="H344" i="8"/>
  <c r="X344" i="8" s="1"/>
  <c r="H346" i="8"/>
  <c r="X346" i="8" s="1"/>
  <c r="H350" i="8"/>
  <c r="AX350" i="8"/>
  <c r="H352" i="8"/>
  <c r="AV352" i="8" s="1"/>
  <c r="H356" i="8"/>
  <c r="AV356" i="8" s="1"/>
  <c r="H358" i="8"/>
  <c r="AV358" i="8" s="1"/>
  <c r="H360" i="8"/>
  <c r="AV360" i="8" s="1"/>
  <c r="H363" i="8"/>
  <c r="AV363" i="8" s="1"/>
  <c r="H365" i="8"/>
  <c r="AV365" i="8" s="1"/>
  <c r="H367" i="8"/>
  <c r="AV367" i="8" s="1"/>
  <c r="H369" i="8"/>
  <c r="AV369" i="8" s="1"/>
  <c r="H371" i="8"/>
  <c r="AV371" i="8" s="1"/>
  <c r="H374" i="8"/>
  <c r="H378" i="8"/>
  <c r="AN378" i="8" s="1"/>
  <c r="H380" i="8"/>
  <c r="AN380" i="8" s="1"/>
  <c r="H382" i="8"/>
  <c r="AN382" i="8" s="1"/>
  <c r="AZ404" i="8"/>
  <c r="M412" i="8"/>
  <c r="H343" i="8"/>
  <c r="H345" i="8"/>
  <c r="AV345" i="8" s="1"/>
  <c r="H347" i="8"/>
  <c r="X347" i="8" s="1"/>
  <c r="H351" i="8"/>
  <c r="AV351" i="8" s="1"/>
  <c r="H353" i="8"/>
  <c r="AV353" i="8" s="1"/>
  <c r="H355" i="8"/>
  <c r="AV355" i="8" s="1"/>
  <c r="H357" i="8"/>
  <c r="AV357" i="8" s="1"/>
  <c r="H359" i="8"/>
  <c r="AV359" i="8" s="1"/>
  <c r="H361" i="8"/>
  <c r="AV361" i="8" s="1"/>
  <c r="H364" i="8"/>
  <c r="AV364" i="8" s="1"/>
  <c r="H366" i="8"/>
  <c r="AV366" i="8" s="1"/>
  <c r="H368" i="8"/>
  <c r="H370" i="8"/>
  <c r="AV370" i="8" s="1"/>
  <c r="AP374" i="8"/>
  <c r="H375" i="8"/>
  <c r="AN375" i="8" s="1"/>
  <c r="H379" i="8"/>
  <c r="AN379" i="8" s="1"/>
  <c r="H381" i="8"/>
  <c r="AN381" i="8" s="1"/>
  <c r="H383" i="8"/>
  <c r="AN383" i="8" s="1"/>
  <c r="H387" i="8"/>
  <c r="AN387" i="8" s="1"/>
  <c r="H390" i="8"/>
  <c r="AN390" i="8" s="1"/>
  <c r="H392" i="8"/>
  <c r="AN392" i="8" s="1"/>
  <c r="H394" i="8"/>
  <c r="AN394" i="8" s="1"/>
  <c r="H396" i="8"/>
  <c r="P396" i="8" s="1"/>
  <c r="H398" i="8"/>
  <c r="P398" i="8" s="1"/>
  <c r="H401" i="8"/>
  <c r="AN401" i="8" s="1"/>
  <c r="H404" i="8"/>
  <c r="AX404" i="8"/>
  <c r="H406" i="8"/>
  <c r="AV406" i="8" s="1"/>
  <c r="H408" i="8"/>
  <c r="AV408" i="8" s="1"/>
  <c r="H410" i="8"/>
  <c r="AV410" i="8" s="1"/>
  <c r="H391" i="8"/>
  <c r="AN391" i="8" s="1"/>
  <c r="H393" i="8"/>
  <c r="AN393" i="8" s="1"/>
  <c r="H395" i="8"/>
  <c r="AN395" i="8" s="1"/>
  <c r="H397" i="8"/>
  <c r="P397" i="8" s="1"/>
  <c r="H405" i="8"/>
  <c r="AV405" i="8" s="1"/>
  <c r="H407" i="8"/>
  <c r="AV407" i="8" s="1"/>
  <c r="H409" i="8"/>
  <c r="AV409" i="8" s="1"/>
  <c r="H411" i="8"/>
  <c r="AV411" i="8" s="1"/>
  <c r="K329" i="2"/>
  <c r="K330" i="2" s="1"/>
  <c r="DR329" i="2"/>
  <c r="P329" i="2"/>
  <c r="O329" i="2"/>
  <c r="N329" i="2"/>
  <c r="G329" i="2"/>
  <c r="F329" i="2"/>
  <c r="AJ104" i="8" l="1"/>
  <c r="J329" i="8"/>
  <c r="E329" i="8"/>
  <c r="G329" i="8"/>
  <c r="H329" i="8"/>
  <c r="AV329" i="8" s="1"/>
  <c r="BH112" i="8"/>
  <c r="AJ109" i="8"/>
  <c r="R39" i="8"/>
  <c r="L39" i="8"/>
  <c r="T39" i="8" s="1"/>
  <c r="M121" i="8"/>
  <c r="BD343" i="8"/>
  <c r="AF343" i="8"/>
  <c r="AN374" i="8"/>
  <c r="BL342" i="8"/>
  <c r="AF342" i="8"/>
  <c r="BL341" i="8"/>
  <c r="AF341" i="8"/>
  <c r="AF339" i="8"/>
  <c r="BT339" i="8"/>
  <c r="BD313" i="8"/>
  <c r="AF313" i="8"/>
  <c r="BL307" i="8"/>
  <c r="AF307" i="8"/>
  <c r="I372" i="8"/>
  <c r="N372" i="8" s="1"/>
  <c r="AV350" i="8"/>
  <c r="BD340" i="8"/>
  <c r="AF340" i="8"/>
  <c r="X311" i="8"/>
  <c r="BT305" i="8"/>
  <c r="AF305" i="8"/>
  <c r="BL314" i="8"/>
  <c r="AF314" i="8"/>
  <c r="BL201" i="8"/>
  <c r="AF201" i="8"/>
  <c r="X123" i="8"/>
  <c r="I145" i="8"/>
  <c r="N145" i="8" s="1"/>
  <c r="BL113" i="8"/>
  <c r="AF113" i="8"/>
  <c r="BD109" i="8"/>
  <c r="AF109" i="8"/>
  <c r="BL99" i="8"/>
  <c r="AF99" i="8"/>
  <c r="AF83" i="8"/>
  <c r="BL83" i="8"/>
  <c r="BD79" i="8"/>
  <c r="AF79" i="8"/>
  <c r="AF202" i="8"/>
  <c r="BD202" i="8"/>
  <c r="AF200" i="8"/>
  <c r="BD200" i="8"/>
  <c r="AF110" i="8"/>
  <c r="BT110" i="8"/>
  <c r="AF98" i="8"/>
  <c r="BD98" i="8"/>
  <c r="BL80" i="8"/>
  <c r="AF80" i="8"/>
  <c r="P76" i="8"/>
  <c r="I102" i="8"/>
  <c r="N102" i="8" s="1"/>
  <c r="BL108" i="8"/>
  <c r="AF108" i="8"/>
  <c r="AF90" i="8"/>
  <c r="BD90" i="8"/>
  <c r="AF82" i="8"/>
  <c r="BD82" i="8"/>
  <c r="I74" i="8"/>
  <c r="X47" i="8"/>
  <c r="L38" i="8"/>
  <c r="T38" i="8" s="1"/>
  <c r="AV404" i="8"/>
  <c r="I412" i="8"/>
  <c r="N412" i="8" s="1"/>
  <c r="BT303" i="8"/>
  <c r="AF303" i="8"/>
  <c r="AF308" i="8"/>
  <c r="BD308" i="8"/>
  <c r="AF306" i="8"/>
  <c r="BT306" i="8"/>
  <c r="AF304" i="8"/>
  <c r="BT304" i="8"/>
  <c r="BT221" i="8"/>
  <c r="AF221" i="8"/>
  <c r="BL219" i="8"/>
  <c r="AF219" i="8"/>
  <c r="AF220" i="8"/>
  <c r="BD220" i="8"/>
  <c r="BL203" i="8"/>
  <c r="AF203" i="8"/>
  <c r="AF91" i="8"/>
  <c r="BL91" i="8"/>
  <c r="X147" i="8"/>
  <c r="AF112" i="8"/>
  <c r="BD112" i="8"/>
  <c r="I121" i="8"/>
  <c r="AF104" i="8"/>
  <c r="BT104" i="8"/>
  <c r="AF92" i="8"/>
  <c r="BT92" i="8"/>
  <c r="AF86" i="8"/>
  <c r="BT86" i="8"/>
  <c r="P4" i="8"/>
  <c r="M74" i="8"/>
  <c r="L19" i="8"/>
  <c r="K7" i="2"/>
  <c r="K8" i="2" s="1"/>
  <c r="K9" i="2" s="1"/>
  <c r="F8" i="2"/>
  <c r="AX329" i="8" l="1"/>
  <c r="L329" i="8"/>
  <c r="AZ329" i="8" s="1"/>
  <c r="N121" i="8"/>
  <c r="T19" i="8"/>
  <c r="N74" i="8"/>
  <c r="K10" i="2"/>
  <c r="O262" i="2" l="1"/>
  <c r="N275" i="2"/>
  <c r="O251" i="2"/>
  <c r="O252" i="2"/>
  <c r="O253" i="2"/>
  <c r="O254" i="2"/>
  <c r="O255" i="2"/>
  <c r="O256" i="2"/>
  <c r="O257" i="2"/>
  <c r="O258" i="2"/>
  <c r="O250" i="2"/>
  <c r="B285" i="7"/>
  <c r="C285" i="7"/>
  <c r="D285" i="7"/>
  <c r="E285" i="7"/>
  <c r="B286" i="7"/>
  <c r="C286" i="7"/>
  <c r="B288" i="7"/>
  <c r="C288" i="7"/>
  <c r="B289" i="7"/>
  <c r="C289" i="7"/>
  <c r="B290" i="7"/>
  <c r="C290" i="7"/>
  <c r="B291" i="7"/>
  <c r="C291" i="7"/>
  <c r="P209" i="2"/>
  <c r="G209" i="2"/>
  <c r="F209" i="2"/>
  <c r="G275" i="8" l="1"/>
  <c r="E275" i="8"/>
  <c r="J275" i="8"/>
  <c r="H275" i="8"/>
  <c r="AV275" i="8" s="1"/>
  <c r="N261" i="2"/>
  <c r="N265" i="2"/>
  <c r="N269" i="2"/>
  <c r="O268" i="2"/>
  <c r="O264" i="2"/>
  <c r="O261" i="2"/>
  <c r="N263" i="2"/>
  <c r="N267" i="2"/>
  <c r="N271" i="2"/>
  <c r="O270" i="2"/>
  <c r="O266" i="2"/>
  <c r="N260" i="2"/>
  <c r="N262" i="2"/>
  <c r="N264" i="2"/>
  <c r="N266" i="2"/>
  <c r="N268" i="2"/>
  <c r="N270" i="2"/>
  <c r="O260" i="2"/>
  <c r="O269" i="2"/>
  <c r="O267" i="2"/>
  <c r="O265" i="2"/>
  <c r="O263" i="2"/>
  <c r="AX275" i="8" l="1"/>
  <c r="L275" i="8"/>
  <c r="AZ275" i="8" s="1"/>
  <c r="E270" i="8"/>
  <c r="G270" i="8"/>
  <c r="J270" i="8"/>
  <c r="H270" i="8"/>
  <c r="AV270" i="8" s="1"/>
  <c r="E266" i="8"/>
  <c r="G266" i="8"/>
  <c r="J266" i="8"/>
  <c r="H266" i="8"/>
  <c r="E262" i="8"/>
  <c r="G262" i="8"/>
  <c r="J262" i="8"/>
  <c r="H262" i="8"/>
  <c r="AV262" i="8" s="1"/>
  <c r="E263" i="8"/>
  <c r="G263" i="8"/>
  <c r="J263" i="8"/>
  <c r="H263" i="8"/>
  <c r="AV263" i="8" s="1"/>
  <c r="J269" i="8"/>
  <c r="E269" i="8"/>
  <c r="G269" i="8"/>
  <c r="H269" i="8" s="1"/>
  <c r="E261" i="8"/>
  <c r="G261" i="8"/>
  <c r="J261" i="8"/>
  <c r="H261" i="8"/>
  <c r="AV261" i="8" s="1"/>
  <c r="E268" i="8"/>
  <c r="G268" i="8"/>
  <c r="J268" i="8"/>
  <c r="H268" i="8"/>
  <c r="E264" i="8"/>
  <c r="G264" i="8"/>
  <c r="H264" i="8" s="1"/>
  <c r="P264" i="8" s="1"/>
  <c r="J264" i="8"/>
  <c r="E260" i="8"/>
  <c r="G260" i="8"/>
  <c r="J260" i="8"/>
  <c r="H260" i="8"/>
  <c r="AV260" i="8" s="1"/>
  <c r="J267" i="8"/>
  <c r="E267" i="8"/>
  <c r="G267" i="8"/>
  <c r="H267" i="8" s="1"/>
  <c r="E265" i="8"/>
  <c r="G265" i="8"/>
  <c r="J265" i="8"/>
  <c r="H265" i="8"/>
  <c r="P265" i="8" s="1"/>
  <c r="E271" i="8"/>
  <c r="G271" i="8"/>
  <c r="J271" i="8"/>
  <c r="H271" i="8"/>
  <c r="AV271" i="8" s="1"/>
  <c r="D265" i="7"/>
  <c r="N247" i="2"/>
  <c r="O20" i="2"/>
  <c r="N20" i="2"/>
  <c r="E247" i="8" l="1"/>
  <c r="G247" i="8"/>
  <c r="J247" i="8"/>
  <c r="H247" i="8"/>
  <c r="X247" i="8" s="1"/>
  <c r="E20" i="8"/>
  <c r="G20" i="8"/>
  <c r="J20" i="8"/>
  <c r="H20" i="8"/>
  <c r="P20" i="8" s="1"/>
  <c r="AF267" i="8"/>
  <c r="BD267" i="8"/>
  <c r="AF269" i="8"/>
  <c r="BL269" i="8"/>
  <c r="AF266" i="8"/>
  <c r="BL266" i="8"/>
  <c r="BD268" i="8"/>
  <c r="AF268" i="8"/>
  <c r="AX271" i="8"/>
  <c r="L271" i="8"/>
  <c r="AZ271" i="8" s="1"/>
  <c r="R265" i="8"/>
  <c r="L265" i="8"/>
  <c r="T265" i="8" s="1"/>
  <c r="AH267" i="8"/>
  <c r="L267" i="8"/>
  <c r="BF267" i="8"/>
  <c r="AX260" i="8"/>
  <c r="L260" i="8"/>
  <c r="AZ260" i="8" s="1"/>
  <c r="R264" i="8"/>
  <c r="L264" i="8"/>
  <c r="T264" i="8" s="1"/>
  <c r="BF268" i="8"/>
  <c r="L268" i="8"/>
  <c r="AH268" i="8"/>
  <c r="AX261" i="8"/>
  <c r="L261" i="8"/>
  <c r="AZ261" i="8" s="1"/>
  <c r="BN269" i="8"/>
  <c r="L269" i="8"/>
  <c r="AH269" i="8"/>
  <c r="AX263" i="8"/>
  <c r="L263" i="8"/>
  <c r="AZ263" i="8" s="1"/>
  <c r="AX262" i="8"/>
  <c r="L262" i="8"/>
  <c r="AZ262" i="8" s="1"/>
  <c r="BN266" i="8"/>
  <c r="AH266" i="8"/>
  <c r="L266" i="8"/>
  <c r="AX270" i="8"/>
  <c r="L270" i="8"/>
  <c r="AZ270" i="8" s="1"/>
  <c r="B265" i="7"/>
  <c r="C265" i="7"/>
  <c r="G401" i="2"/>
  <c r="F401" i="2"/>
  <c r="O401" i="2"/>
  <c r="E265" i="7" s="1"/>
  <c r="R20" i="8" l="1"/>
  <c r="L20" i="8"/>
  <c r="T20" i="8" s="1"/>
  <c r="Z247" i="8"/>
  <c r="L247" i="8"/>
  <c r="AB247" i="8" s="1"/>
  <c r="AJ266" i="8"/>
  <c r="BP266" i="8"/>
  <c r="BH268" i="8"/>
  <c r="AJ268" i="8"/>
  <c r="BP269" i="8"/>
  <c r="AJ269" i="8"/>
  <c r="BH267" i="8"/>
  <c r="AJ267" i="8"/>
  <c r="O406" i="2"/>
  <c r="O407" i="2"/>
  <c r="O408" i="2"/>
  <c r="O409" i="2"/>
  <c r="O410" i="2"/>
  <c r="O411" i="2"/>
  <c r="O405" i="2"/>
  <c r="O404" i="2"/>
  <c r="N406" i="2" l="1"/>
  <c r="N408" i="2"/>
  <c r="N409" i="2"/>
  <c r="N410" i="2"/>
  <c r="N411" i="2"/>
  <c r="N405" i="2"/>
  <c r="N404" i="2"/>
  <c r="O402" i="2"/>
  <c r="E266" i="7" s="1"/>
  <c r="O400" i="2"/>
  <c r="E264" i="7" s="1"/>
  <c r="N402" i="2"/>
  <c r="N400" i="2"/>
  <c r="O385" i="2"/>
  <c r="E256" i="7" s="1"/>
  <c r="N385" i="2"/>
  <c r="O384" i="2"/>
  <c r="E255" i="7" s="1"/>
  <c r="N384" i="2"/>
  <c r="O376" i="2"/>
  <c r="N376" i="2"/>
  <c r="N317" i="2"/>
  <c r="O317" i="2"/>
  <c r="E171" i="7" s="1"/>
  <c r="N318" i="2"/>
  <c r="O318" i="2"/>
  <c r="E172" i="7" s="1"/>
  <c r="N319" i="2"/>
  <c r="O319" i="2"/>
  <c r="E173" i="7" s="1"/>
  <c r="N320" i="2"/>
  <c r="O320" i="2"/>
  <c r="E174" i="7" s="1"/>
  <c r="O316" i="2"/>
  <c r="E170" i="7" s="1"/>
  <c r="N316" i="2"/>
  <c r="O301" i="2"/>
  <c r="E167" i="7"/>
  <c r="N211" i="2"/>
  <c r="O211" i="2"/>
  <c r="E287" i="7" s="1"/>
  <c r="N212" i="2"/>
  <c r="O212" i="2"/>
  <c r="E288" i="7" s="1"/>
  <c r="N213" i="2"/>
  <c r="O213" i="2"/>
  <c r="E289" i="7" s="1"/>
  <c r="N214" i="2"/>
  <c r="O214" i="2"/>
  <c r="E290" i="7" s="1"/>
  <c r="N215" i="2"/>
  <c r="O215" i="2"/>
  <c r="E291" i="7" s="1"/>
  <c r="O210" i="2"/>
  <c r="E286" i="7" s="1"/>
  <c r="N210" i="2"/>
  <c r="N177" i="2"/>
  <c r="O177" i="2"/>
  <c r="E139" i="7" s="1"/>
  <c r="N178" i="2"/>
  <c r="O178" i="2"/>
  <c r="E140" i="7" s="1"/>
  <c r="N179" i="2"/>
  <c r="O179" i="2"/>
  <c r="E141" i="7" s="1"/>
  <c r="N180" i="2"/>
  <c r="O180" i="2"/>
  <c r="E142" i="7" s="1"/>
  <c r="N181" i="2"/>
  <c r="O181" i="2"/>
  <c r="E143" i="7" s="1"/>
  <c r="N182" i="2"/>
  <c r="O182" i="2"/>
  <c r="E144" i="7" s="1"/>
  <c r="N183" i="2"/>
  <c r="O183" i="2"/>
  <c r="E145" i="7" s="1"/>
  <c r="N184" i="2"/>
  <c r="O184" i="2"/>
  <c r="E146" i="7" s="1"/>
  <c r="N185" i="2"/>
  <c r="O185" i="2"/>
  <c r="E147" i="7" s="1"/>
  <c r="N186" i="2"/>
  <c r="O186" i="2"/>
  <c r="E148" i="7" s="1"/>
  <c r="N187" i="2"/>
  <c r="O187" i="2"/>
  <c r="E149" i="7" s="1"/>
  <c r="N188" i="2"/>
  <c r="O188" i="2"/>
  <c r="E150" i="7" s="1"/>
  <c r="N189" i="2"/>
  <c r="O189" i="2"/>
  <c r="E151" i="7" s="1"/>
  <c r="N190" i="2"/>
  <c r="O190" i="2"/>
  <c r="E152" i="7" s="1"/>
  <c r="N191" i="2"/>
  <c r="O191" i="2"/>
  <c r="E153" i="7" s="1"/>
  <c r="N192" i="2"/>
  <c r="O192" i="2"/>
  <c r="E154" i="7" s="1"/>
  <c r="N193" i="2"/>
  <c r="O193" i="2"/>
  <c r="E155" i="7" s="1"/>
  <c r="N194" i="2"/>
  <c r="O194" i="2"/>
  <c r="E156" i="7" s="1"/>
  <c r="N195" i="2"/>
  <c r="O195" i="2"/>
  <c r="E157" i="7" s="1"/>
  <c r="N196" i="2"/>
  <c r="O196" i="2"/>
  <c r="E158" i="7" s="1"/>
  <c r="N197" i="2"/>
  <c r="O197" i="2"/>
  <c r="E159" i="7" s="1"/>
  <c r="O176" i="2"/>
  <c r="N176" i="2"/>
  <c r="O173" i="2"/>
  <c r="N173" i="2"/>
  <c r="O172" i="2"/>
  <c r="N172" i="2"/>
  <c r="N159" i="2"/>
  <c r="O159" i="2"/>
  <c r="E124" i="7" s="1"/>
  <c r="N160" i="2"/>
  <c r="O160" i="2"/>
  <c r="N161" i="2"/>
  <c r="O161" i="2"/>
  <c r="E126" i="7" s="1"/>
  <c r="O158" i="2"/>
  <c r="E123" i="7" s="1"/>
  <c r="N158" i="2"/>
  <c r="D123" i="7" s="1"/>
  <c r="E269" i="7"/>
  <c r="O44" i="2"/>
  <c r="O43" i="2"/>
  <c r="O42" i="2"/>
  <c r="E37" i="7" s="1"/>
  <c r="N43" i="2"/>
  <c r="N44" i="2"/>
  <c r="N16" i="2"/>
  <c r="N17" i="2"/>
  <c r="N18" i="2"/>
  <c r="D17" i="7"/>
  <c r="N15" i="2"/>
  <c r="P20" i="2"/>
  <c r="DR336" i="2"/>
  <c r="P336" i="2"/>
  <c r="K336" i="2"/>
  <c r="F336" i="2"/>
  <c r="B268" i="7"/>
  <c r="C268" i="7"/>
  <c r="B269" i="7"/>
  <c r="C269" i="7"/>
  <c r="D269" i="7"/>
  <c r="B270" i="7"/>
  <c r="C270" i="7"/>
  <c r="D270" i="7"/>
  <c r="E270" i="7"/>
  <c r="B271" i="7"/>
  <c r="C271" i="7"/>
  <c r="D271" i="7"/>
  <c r="E271" i="7"/>
  <c r="B272" i="7"/>
  <c r="C272" i="7"/>
  <c r="D272" i="7"/>
  <c r="E272" i="7"/>
  <c r="B273" i="7"/>
  <c r="C273" i="7"/>
  <c r="D273" i="7"/>
  <c r="E273" i="7"/>
  <c r="B274" i="7"/>
  <c r="C274" i="7"/>
  <c r="D274" i="7"/>
  <c r="E274" i="7"/>
  <c r="B275" i="7"/>
  <c r="C275" i="7"/>
  <c r="D275" i="7"/>
  <c r="E275" i="7"/>
  <c r="B276" i="7"/>
  <c r="C276" i="7"/>
  <c r="D276" i="7"/>
  <c r="E276" i="7"/>
  <c r="B277" i="7"/>
  <c r="C277" i="7"/>
  <c r="D277" i="7"/>
  <c r="E277" i="7"/>
  <c r="B278" i="7"/>
  <c r="C278" i="7"/>
  <c r="D278" i="7"/>
  <c r="E278" i="7"/>
  <c r="B279" i="7"/>
  <c r="C279" i="7"/>
  <c r="D279" i="7"/>
  <c r="E279" i="7"/>
  <c r="B280" i="7"/>
  <c r="C280" i="7"/>
  <c r="D280" i="7"/>
  <c r="E280" i="7"/>
  <c r="B281" i="7"/>
  <c r="C281" i="7"/>
  <c r="D281" i="7"/>
  <c r="E281" i="7"/>
  <c r="B282" i="7"/>
  <c r="C282" i="7"/>
  <c r="D282" i="7"/>
  <c r="E282" i="7"/>
  <c r="B283" i="7"/>
  <c r="C283" i="7"/>
  <c r="D283" i="7"/>
  <c r="E283" i="7"/>
  <c r="B284" i="7"/>
  <c r="C284" i="7"/>
  <c r="D284" i="7"/>
  <c r="E284" i="7"/>
  <c r="B287" i="7"/>
  <c r="C287" i="7"/>
  <c r="B292" i="7"/>
  <c r="C292" i="7"/>
  <c r="D292" i="7"/>
  <c r="E292" i="7"/>
  <c r="B293" i="7"/>
  <c r="C293" i="7"/>
  <c r="D293" i="7"/>
  <c r="E293" i="7"/>
  <c r="B294" i="7"/>
  <c r="C294" i="7"/>
  <c r="D294" i="7"/>
  <c r="E294" i="7"/>
  <c r="B295" i="7"/>
  <c r="C295" i="7"/>
  <c r="D295" i="7"/>
  <c r="E295" i="7"/>
  <c r="B296" i="7"/>
  <c r="C296" i="7"/>
  <c r="D296" i="7"/>
  <c r="E296" i="7"/>
  <c r="B297" i="7"/>
  <c r="C297" i="7"/>
  <c r="D297" i="7"/>
  <c r="E297" i="7"/>
  <c r="B298" i="7"/>
  <c r="C298" i="7"/>
  <c r="D298" i="7"/>
  <c r="E298" i="7"/>
  <c r="B299" i="7"/>
  <c r="C299" i="7"/>
  <c r="D299" i="7"/>
  <c r="E299" i="7"/>
  <c r="B300" i="7"/>
  <c r="C300" i="7"/>
  <c r="D300" i="7"/>
  <c r="E300" i="7"/>
  <c r="B301" i="7"/>
  <c r="C301" i="7"/>
  <c r="D301" i="7"/>
  <c r="E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D333" i="7"/>
  <c r="E333" i="7"/>
  <c r="B334" i="7"/>
  <c r="C334" i="7"/>
  <c r="D334" i="7"/>
  <c r="E334" i="7"/>
  <c r="B335" i="7"/>
  <c r="C335" i="7"/>
  <c r="D335" i="7"/>
  <c r="E335" i="7"/>
  <c r="B336" i="7"/>
  <c r="C336" i="7"/>
  <c r="D336" i="7"/>
  <c r="E336" i="7"/>
  <c r="B337" i="7"/>
  <c r="C337" i="7"/>
  <c r="D337" i="7"/>
  <c r="E337" i="7"/>
  <c r="B338" i="7"/>
  <c r="C338" i="7"/>
  <c r="D338" i="7"/>
  <c r="E338" i="7"/>
  <c r="B339" i="7"/>
  <c r="C339" i="7"/>
  <c r="D339" i="7"/>
  <c r="E339" i="7"/>
  <c r="B340" i="7"/>
  <c r="C340" i="7"/>
  <c r="D340" i="7"/>
  <c r="E340" i="7"/>
  <c r="B341" i="7"/>
  <c r="C341" i="7"/>
  <c r="D341" i="7"/>
  <c r="E341" i="7"/>
  <c r="B342" i="7"/>
  <c r="C342" i="7"/>
  <c r="D342" i="7"/>
  <c r="E342" i="7"/>
  <c r="B343" i="7"/>
  <c r="C343" i="7"/>
  <c r="D343" i="7"/>
  <c r="E343" i="7"/>
  <c r="B344" i="7"/>
  <c r="C344" i="7"/>
  <c r="D344" i="7"/>
  <c r="E344" i="7"/>
  <c r="B345" i="7"/>
  <c r="C345" i="7"/>
  <c r="D345" i="7"/>
  <c r="E345" i="7"/>
  <c r="B346" i="7"/>
  <c r="C346" i="7"/>
  <c r="D346" i="7"/>
  <c r="E346" i="7"/>
  <c r="B347" i="7"/>
  <c r="C347" i="7"/>
  <c r="D347" i="7"/>
  <c r="E347" i="7"/>
  <c r="B348" i="7"/>
  <c r="C348" i="7"/>
  <c r="D348" i="7"/>
  <c r="E348" i="7"/>
  <c r="B349" i="7"/>
  <c r="C349" i="7"/>
  <c r="D349" i="7"/>
  <c r="E349" i="7"/>
  <c r="B350" i="7"/>
  <c r="C350" i="7"/>
  <c r="D350" i="7"/>
  <c r="E350" i="7"/>
  <c r="B351" i="7"/>
  <c r="C351" i="7"/>
  <c r="D351" i="7"/>
  <c r="E351" i="7"/>
  <c r="B352" i="7"/>
  <c r="C352" i="7"/>
  <c r="B353" i="7"/>
  <c r="C353" i="7"/>
  <c r="B354" i="7"/>
  <c r="C354" i="7"/>
  <c r="B355" i="7"/>
  <c r="C355" i="7"/>
  <c r="B356" i="7"/>
  <c r="C356" i="7"/>
  <c r="B357" i="7"/>
  <c r="C357" i="7"/>
  <c r="B358" i="7"/>
  <c r="C358" i="7"/>
  <c r="B359" i="7"/>
  <c r="C359" i="7"/>
  <c r="B267" i="7"/>
  <c r="B246" i="7"/>
  <c r="C246" i="7"/>
  <c r="D246" i="7"/>
  <c r="E246" i="7"/>
  <c r="B247" i="7"/>
  <c r="C247" i="7"/>
  <c r="D247" i="7"/>
  <c r="E247" i="7"/>
  <c r="B248" i="7"/>
  <c r="C248" i="7"/>
  <c r="E248" i="7"/>
  <c r="B249" i="7"/>
  <c r="C249" i="7"/>
  <c r="D249" i="7"/>
  <c r="E249" i="7"/>
  <c r="B250" i="7"/>
  <c r="C250" i="7"/>
  <c r="D250" i="7"/>
  <c r="E250" i="7"/>
  <c r="B251" i="7"/>
  <c r="C251" i="7"/>
  <c r="D251" i="7"/>
  <c r="E251" i="7"/>
  <c r="B252" i="7"/>
  <c r="C252" i="7"/>
  <c r="D252" i="7"/>
  <c r="E252" i="7"/>
  <c r="B253" i="7"/>
  <c r="C253" i="7"/>
  <c r="D253" i="7"/>
  <c r="E253" i="7"/>
  <c r="B254" i="7"/>
  <c r="C254" i="7"/>
  <c r="D254" i="7"/>
  <c r="E254" i="7"/>
  <c r="B255" i="7"/>
  <c r="C255" i="7"/>
  <c r="D255" i="7"/>
  <c r="B256" i="7"/>
  <c r="C256" i="7"/>
  <c r="B257" i="7"/>
  <c r="C257" i="7"/>
  <c r="D257" i="7"/>
  <c r="E257" i="7"/>
  <c r="B258" i="7"/>
  <c r="C258" i="7"/>
  <c r="D258" i="7"/>
  <c r="E258" i="7"/>
  <c r="B259" i="7"/>
  <c r="C259" i="7"/>
  <c r="D259" i="7"/>
  <c r="E259" i="7"/>
  <c r="B260" i="7"/>
  <c r="C260" i="7"/>
  <c r="D260" i="7"/>
  <c r="E260" i="7"/>
  <c r="B261" i="7"/>
  <c r="C261" i="7"/>
  <c r="D261" i="7"/>
  <c r="E261" i="7"/>
  <c r="B262" i="7"/>
  <c r="C262" i="7"/>
  <c r="D262" i="7"/>
  <c r="E262" i="7"/>
  <c r="B263" i="7"/>
  <c r="C263" i="7"/>
  <c r="D263" i="7"/>
  <c r="E263" i="7"/>
  <c r="B264" i="7"/>
  <c r="C264" i="7"/>
  <c r="B266" i="7"/>
  <c r="C266" i="7"/>
  <c r="D266" i="7"/>
  <c r="B245" i="7"/>
  <c r="B230" i="7"/>
  <c r="C230" i="7"/>
  <c r="D230" i="7"/>
  <c r="E230" i="7"/>
  <c r="B231" i="7"/>
  <c r="C231" i="7"/>
  <c r="D231" i="7"/>
  <c r="E231" i="7"/>
  <c r="B232" i="7"/>
  <c r="C232" i="7"/>
  <c r="D232" i="7"/>
  <c r="E232" i="7"/>
  <c r="B233" i="7"/>
  <c r="C233" i="7"/>
  <c r="D233" i="7"/>
  <c r="E233" i="7"/>
  <c r="B234" i="7"/>
  <c r="C234" i="7"/>
  <c r="D234" i="7"/>
  <c r="E234" i="7"/>
  <c r="B235" i="7"/>
  <c r="C235" i="7"/>
  <c r="B236" i="7"/>
  <c r="C236" i="7"/>
  <c r="B237" i="7"/>
  <c r="C237" i="7"/>
  <c r="B238" i="7"/>
  <c r="C238" i="7"/>
  <c r="B239" i="7"/>
  <c r="C239" i="7"/>
  <c r="D239" i="7"/>
  <c r="E239" i="7"/>
  <c r="B240" i="7"/>
  <c r="C240" i="7"/>
  <c r="D240" i="7"/>
  <c r="E240" i="7"/>
  <c r="B241" i="7"/>
  <c r="C241" i="7"/>
  <c r="D241" i="7"/>
  <c r="E241" i="7"/>
  <c r="B242" i="7"/>
  <c r="C242" i="7"/>
  <c r="D242" i="7"/>
  <c r="E242" i="7"/>
  <c r="B243" i="7"/>
  <c r="C243" i="7"/>
  <c r="B244" i="7"/>
  <c r="C244" i="7"/>
  <c r="B229" i="7"/>
  <c r="B207" i="7"/>
  <c r="C207" i="7"/>
  <c r="D207" i="7"/>
  <c r="E207" i="7"/>
  <c r="B208" i="7"/>
  <c r="C208" i="7"/>
  <c r="D208" i="7"/>
  <c r="E208" i="7"/>
  <c r="B209" i="7"/>
  <c r="C209" i="7"/>
  <c r="D209" i="7"/>
  <c r="E209" i="7"/>
  <c r="B210" i="7"/>
  <c r="C210" i="7"/>
  <c r="D210" i="7"/>
  <c r="E210" i="7"/>
  <c r="B211" i="7"/>
  <c r="C211" i="7"/>
  <c r="D211" i="7"/>
  <c r="E211" i="7"/>
  <c r="B212" i="7"/>
  <c r="C212" i="7"/>
  <c r="D212" i="7"/>
  <c r="E212" i="7"/>
  <c r="B213" i="7"/>
  <c r="C213" i="7"/>
  <c r="D213" i="7"/>
  <c r="E213" i="7"/>
  <c r="B214" i="7"/>
  <c r="C214" i="7"/>
  <c r="D214" i="7"/>
  <c r="E214" i="7"/>
  <c r="B215" i="7"/>
  <c r="C215" i="7"/>
  <c r="D215" i="7"/>
  <c r="E215" i="7"/>
  <c r="B216" i="7"/>
  <c r="C216" i="7"/>
  <c r="B217" i="7"/>
  <c r="C217" i="7"/>
  <c r="B218" i="7"/>
  <c r="C218" i="7"/>
  <c r="B219" i="7"/>
  <c r="C219" i="7"/>
  <c r="B220" i="7"/>
  <c r="C220" i="7"/>
  <c r="B221" i="7"/>
  <c r="C221" i="7"/>
  <c r="B222" i="7"/>
  <c r="C222" i="7"/>
  <c r="B223" i="7"/>
  <c r="C223" i="7"/>
  <c r="B224" i="7"/>
  <c r="C224" i="7"/>
  <c r="D224" i="7"/>
  <c r="E224" i="7"/>
  <c r="B225" i="7"/>
  <c r="C225" i="7"/>
  <c r="B226" i="7"/>
  <c r="C226" i="7"/>
  <c r="B227" i="7"/>
  <c r="C227" i="7"/>
  <c r="B228" i="7"/>
  <c r="C228" i="7"/>
  <c r="B206" i="7"/>
  <c r="B183" i="7"/>
  <c r="C183" i="7"/>
  <c r="D183" i="7"/>
  <c r="E183" i="7"/>
  <c r="B184" i="7"/>
  <c r="C184" i="7"/>
  <c r="D184" i="7"/>
  <c r="E184" i="7"/>
  <c r="B185" i="7"/>
  <c r="C185" i="7"/>
  <c r="D185" i="7"/>
  <c r="E185" i="7"/>
  <c r="B186" i="7"/>
  <c r="C186" i="7"/>
  <c r="D186" i="7"/>
  <c r="E186" i="7"/>
  <c r="B187" i="7"/>
  <c r="C187" i="7"/>
  <c r="D187" i="7"/>
  <c r="E187" i="7"/>
  <c r="B188" i="7"/>
  <c r="C188" i="7"/>
  <c r="D188" i="7"/>
  <c r="E188" i="7"/>
  <c r="B189" i="7"/>
  <c r="C189" i="7"/>
  <c r="D189" i="7"/>
  <c r="E189" i="7"/>
  <c r="B190" i="7"/>
  <c r="C190" i="7"/>
  <c r="D190" i="7"/>
  <c r="E190" i="7"/>
  <c r="B191" i="7"/>
  <c r="C191" i="7"/>
  <c r="D191" i="7"/>
  <c r="E191" i="7"/>
  <c r="B192" i="7"/>
  <c r="C192" i="7"/>
  <c r="D192" i="7"/>
  <c r="E192" i="7"/>
  <c r="B193" i="7"/>
  <c r="C193" i="7"/>
  <c r="B194" i="7"/>
  <c r="C194" i="7"/>
  <c r="B195" i="7"/>
  <c r="C195" i="7"/>
  <c r="B196" i="7"/>
  <c r="C196" i="7"/>
  <c r="B197" i="7"/>
  <c r="C197" i="7"/>
  <c r="B198" i="7"/>
  <c r="C198" i="7"/>
  <c r="B199" i="7"/>
  <c r="C199" i="7"/>
  <c r="B200" i="7"/>
  <c r="C200" i="7"/>
  <c r="B201" i="7"/>
  <c r="C201" i="7"/>
  <c r="D201" i="7"/>
  <c r="E201" i="7"/>
  <c r="B202" i="7"/>
  <c r="C202" i="7"/>
  <c r="B203" i="7"/>
  <c r="C203" i="7"/>
  <c r="B204" i="7"/>
  <c r="C204" i="7"/>
  <c r="B205" i="7"/>
  <c r="C205" i="7"/>
  <c r="B182" i="7"/>
  <c r="B181" i="7"/>
  <c r="B72" i="7"/>
  <c r="C72" i="7"/>
  <c r="D72" i="7"/>
  <c r="E72" i="7"/>
  <c r="B73" i="7"/>
  <c r="C73" i="7"/>
  <c r="D73" i="7"/>
  <c r="E73" i="7"/>
  <c r="B74" i="7"/>
  <c r="C74" i="7"/>
  <c r="D74" i="7"/>
  <c r="E74" i="7"/>
  <c r="B75" i="7"/>
  <c r="C75" i="7"/>
  <c r="D75" i="7"/>
  <c r="E75" i="7"/>
  <c r="B76" i="7"/>
  <c r="C76" i="7"/>
  <c r="D76" i="7"/>
  <c r="E76" i="7"/>
  <c r="B77" i="7"/>
  <c r="C77" i="7"/>
  <c r="D77" i="7"/>
  <c r="E77" i="7"/>
  <c r="B78" i="7"/>
  <c r="C78" i="7"/>
  <c r="D78" i="7"/>
  <c r="E78" i="7"/>
  <c r="B79" i="7"/>
  <c r="C79" i="7"/>
  <c r="D79" i="7"/>
  <c r="E79" i="7"/>
  <c r="B80" i="7"/>
  <c r="C80" i="7"/>
  <c r="D80" i="7"/>
  <c r="E80" i="7"/>
  <c r="B81" i="7"/>
  <c r="C81" i="7"/>
  <c r="D81" i="7"/>
  <c r="E81" i="7"/>
  <c r="B82" i="7"/>
  <c r="C82" i="7"/>
  <c r="D82" i="7"/>
  <c r="E82" i="7"/>
  <c r="B83" i="7"/>
  <c r="C83" i="7"/>
  <c r="D83" i="7"/>
  <c r="E83" i="7"/>
  <c r="B84" i="7"/>
  <c r="C84" i="7"/>
  <c r="D84" i="7"/>
  <c r="E84" i="7"/>
  <c r="B85" i="7"/>
  <c r="C85" i="7"/>
  <c r="D85" i="7"/>
  <c r="E85" i="7"/>
  <c r="B86" i="7"/>
  <c r="C86" i="7"/>
  <c r="D86" i="7"/>
  <c r="E86" i="7"/>
  <c r="B87" i="7"/>
  <c r="C87" i="7"/>
  <c r="D87" i="7"/>
  <c r="E87" i="7"/>
  <c r="B88" i="7"/>
  <c r="C88" i="7"/>
  <c r="D88" i="7"/>
  <c r="E88" i="7"/>
  <c r="B89" i="7"/>
  <c r="C89" i="7"/>
  <c r="D89" i="7"/>
  <c r="E89" i="7"/>
  <c r="B90" i="7"/>
  <c r="C90" i="7"/>
  <c r="D90" i="7"/>
  <c r="E90" i="7"/>
  <c r="B91" i="7"/>
  <c r="C91" i="7"/>
  <c r="D91" i="7"/>
  <c r="E91" i="7"/>
  <c r="B92" i="7"/>
  <c r="C92" i="7"/>
  <c r="D92" i="7"/>
  <c r="E92" i="7"/>
  <c r="B93" i="7"/>
  <c r="C93" i="7"/>
  <c r="D93" i="7"/>
  <c r="E93" i="7"/>
  <c r="B94" i="7"/>
  <c r="C94" i="7"/>
  <c r="D94" i="7"/>
  <c r="E94" i="7"/>
  <c r="B95" i="7"/>
  <c r="C95" i="7"/>
  <c r="D95" i="7"/>
  <c r="E95" i="7"/>
  <c r="B96" i="7"/>
  <c r="C96" i="7"/>
  <c r="D96" i="7"/>
  <c r="E96" i="7"/>
  <c r="B97" i="7"/>
  <c r="C97" i="7"/>
  <c r="D97" i="7"/>
  <c r="E97" i="7"/>
  <c r="B98" i="7"/>
  <c r="C98" i="7"/>
  <c r="D98" i="7"/>
  <c r="E98" i="7"/>
  <c r="B99" i="7"/>
  <c r="C99" i="7"/>
  <c r="D99" i="7"/>
  <c r="E99" i="7"/>
  <c r="B100" i="7"/>
  <c r="C100" i="7"/>
  <c r="D100" i="7"/>
  <c r="E100" i="7"/>
  <c r="B101" i="7"/>
  <c r="C101" i="7"/>
  <c r="D101" i="7"/>
  <c r="E101" i="7"/>
  <c r="B102" i="7"/>
  <c r="C102" i="7"/>
  <c r="D102" i="7"/>
  <c r="E102" i="7"/>
  <c r="B103" i="7"/>
  <c r="C103" i="7"/>
  <c r="D103" i="7"/>
  <c r="E103" i="7"/>
  <c r="B104" i="7"/>
  <c r="C104" i="7"/>
  <c r="D104" i="7"/>
  <c r="E104" i="7"/>
  <c r="B105" i="7"/>
  <c r="C105" i="7"/>
  <c r="D105" i="7"/>
  <c r="E105" i="7"/>
  <c r="B106" i="7"/>
  <c r="C106" i="7"/>
  <c r="D106" i="7"/>
  <c r="E106" i="7"/>
  <c r="B107" i="7"/>
  <c r="C107" i="7"/>
  <c r="D107" i="7"/>
  <c r="E107" i="7"/>
  <c r="B108" i="7"/>
  <c r="C108" i="7"/>
  <c r="D108" i="7"/>
  <c r="E108" i="7"/>
  <c r="B109" i="7"/>
  <c r="C109" i="7"/>
  <c r="D109" i="7"/>
  <c r="E109" i="7"/>
  <c r="B110" i="7"/>
  <c r="C110" i="7"/>
  <c r="D110" i="7"/>
  <c r="E110" i="7"/>
  <c r="B111" i="7"/>
  <c r="C111" i="7"/>
  <c r="D111" i="7"/>
  <c r="E111" i="7"/>
  <c r="B112" i="7"/>
  <c r="C112" i="7"/>
  <c r="D112" i="7"/>
  <c r="E112" i="7"/>
  <c r="B113" i="7"/>
  <c r="C113" i="7"/>
  <c r="D113" i="7"/>
  <c r="E113" i="7"/>
  <c r="B114" i="7"/>
  <c r="C114" i="7"/>
  <c r="D114" i="7"/>
  <c r="E114" i="7"/>
  <c r="B115" i="7"/>
  <c r="C115" i="7"/>
  <c r="D115" i="7"/>
  <c r="E115" i="7"/>
  <c r="B116" i="7"/>
  <c r="C116" i="7"/>
  <c r="D116" i="7"/>
  <c r="E116" i="7"/>
  <c r="B117" i="7"/>
  <c r="C117" i="7"/>
  <c r="D117" i="7"/>
  <c r="E117" i="7"/>
  <c r="B118" i="7"/>
  <c r="C118" i="7"/>
  <c r="D118" i="7"/>
  <c r="E118" i="7"/>
  <c r="B119" i="7"/>
  <c r="C119" i="7"/>
  <c r="D119" i="7"/>
  <c r="E119" i="7"/>
  <c r="B120" i="7"/>
  <c r="C120" i="7"/>
  <c r="D120" i="7"/>
  <c r="E120" i="7"/>
  <c r="B121" i="7"/>
  <c r="C121" i="7"/>
  <c r="D121" i="7"/>
  <c r="E121" i="7"/>
  <c r="B122" i="7"/>
  <c r="C122" i="7"/>
  <c r="D122" i="7"/>
  <c r="E122" i="7"/>
  <c r="B123" i="7"/>
  <c r="C123" i="7"/>
  <c r="B124" i="7"/>
  <c r="C124" i="7"/>
  <c r="B125" i="7"/>
  <c r="C125" i="7"/>
  <c r="E125" i="7"/>
  <c r="B126" i="7"/>
  <c r="C126" i="7"/>
  <c r="B127" i="7"/>
  <c r="C127" i="7"/>
  <c r="D127" i="7"/>
  <c r="E127" i="7"/>
  <c r="B128" i="7"/>
  <c r="C128" i="7"/>
  <c r="D128" i="7"/>
  <c r="E128" i="7"/>
  <c r="B129" i="7"/>
  <c r="C129" i="7"/>
  <c r="D129" i="7"/>
  <c r="E129" i="7"/>
  <c r="B130" i="7"/>
  <c r="C130" i="7"/>
  <c r="D130" i="7"/>
  <c r="E130" i="7"/>
  <c r="B131" i="7"/>
  <c r="C131" i="7"/>
  <c r="D131" i="7"/>
  <c r="E131" i="7"/>
  <c r="B132" i="7"/>
  <c r="C132" i="7"/>
  <c r="D132" i="7"/>
  <c r="E132" i="7"/>
  <c r="B133" i="7"/>
  <c r="C133" i="7"/>
  <c r="D133" i="7"/>
  <c r="E133" i="7"/>
  <c r="B134" i="7"/>
  <c r="C134" i="7"/>
  <c r="D134" i="7"/>
  <c r="E134" i="7"/>
  <c r="B135" i="7"/>
  <c r="C135" i="7"/>
  <c r="D135" i="7"/>
  <c r="E135" i="7"/>
  <c r="B136" i="7"/>
  <c r="C136" i="7"/>
  <c r="D136" i="7"/>
  <c r="E136" i="7"/>
  <c r="B137" i="7"/>
  <c r="C137" i="7"/>
  <c r="D137" i="7"/>
  <c r="E137" i="7"/>
  <c r="B138" i="7"/>
  <c r="C138" i="7"/>
  <c r="D138" i="7"/>
  <c r="E138" i="7"/>
  <c r="B139" i="7"/>
  <c r="C139" i="7"/>
  <c r="B140" i="7"/>
  <c r="C140" i="7"/>
  <c r="D140" i="7"/>
  <c r="B141" i="7"/>
  <c r="C141" i="7"/>
  <c r="B142" i="7"/>
  <c r="C142" i="7"/>
  <c r="D142" i="7"/>
  <c r="B143" i="7"/>
  <c r="C143" i="7"/>
  <c r="B144" i="7"/>
  <c r="C144" i="7"/>
  <c r="D144" i="7"/>
  <c r="B145" i="7"/>
  <c r="C145" i="7"/>
  <c r="B146" i="7"/>
  <c r="C146" i="7"/>
  <c r="D146" i="7"/>
  <c r="B147" i="7"/>
  <c r="C147" i="7"/>
  <c r="B148" i="7"/>
  <c r="C148" i="7"/>
  <c r="D148" i="7"/>
  <c r="B149" i="7"/>
  <c r="C149" i="7"/>
  <c r="B150" i="7"/>
  <c r="C150" i="7"/>
  <c r="D150" i="7"/>
  <c r="B151" i="7"/>
  <c r="C151" i="7"/>
  <c r="B152" i="7"/>
  <c r="C152" i="7"/>
  <c r="D152" i="7"/>
  <c r="B153" i="7"/>
  <c r="C153" i="7"/>
  <c r="B154" i="7"/>
  <c r="C154" i="7"/>
  <c r="D154" i="7"/>
  <c r="B155" i="7"/>
  <c r="C155" i="7"/>
  <c r="B156" i="7"/>
  <c r="C156" i="7"/>
  <c r="D156" i="7"/>
  <c r="B157" i="7"/>
  <c r="C157" i="7"/>
  <c r="B158" i="7"/>
  <c r="C158" i="7"/>
  <c r="D158" i="7"/>
  <c r="B159" i="7"/>
  <c r="C159" i="7"/>
  <c r="B160" i="7"/>
  <c r="C160" i="7"/>
  <c r="D160" i="7"/>
  <c r="E160" i="7"/>
  <c r="B161" i="7"/>
  <c r="C161" i="7"/>
  <c r="D161" i="7"/>
  <c r="E161" i="7"/>
  <c r="B162" i="7"/>
  <c r="C162" i="7"/>
  <c r="D162" i="7"/>
  <c r="E162" i="7"/>
  <c r="B163" i="7"/>
  <c r="C163" i="7"/>
  <c r="D163" i="7"/>
  <c r="E163" i="7"/>
  <c r="B164" i="7"/>
  <c r="C164" i="7"/>
  <c r="D164" i="7"/>
  <c r="E164" i="7"/>
  <c r="B165" i="7"/>
  <c r="C165" i="7"/>
  <c r="D165" i="7"/>
  <c r="E165" i="7"/>
  <c r="B166" i="7"/>
  <c r="C166" i="7"/>
  <c r="D166" i="7"/>
  <c r="E166" i="7"/>
  <c r="B167" i="7"/>
  <c r="C167" i="7"/>
  <c r="D167" i="7"/>
  <c r="B168" i="7"/>
  <c r="C168" i="7"/>
  <c r="B169" i="7"/>
  <c r="C169" i="7"/>
  <c r="B170" i="7"/>
  <c r="C170" i="7"/>
  <c r="B171" i="7"/>
  <c r="C171" i="7"/>
  <c r="D171" i="7"/>
  <c r="B172" i="7"/>
  <c r="C172" i="7"/>
  <c r="D172" i="7"/>
  <c r="B173" i="7"/>
  <c r="C173" i="7"/>
  <c r="D173" i="7"/>
  <c r="B174" i="7"/>
  <c r="C174" i="7"/>
  <c r="D174" i="7"/>
  <c r="B175" i="7"/>
  <c r="C175" i="7"/>
  <c r="B176" i="7"/>
  <c r="C176" i="7"/>
  <c r="B177" i="7"/>
  <c r="C177" i="7"/>
  <c r="B178" i="7"/>
  <c r="C178" i="7"/>
  <c r="B179" i="7"/>
  <c r="C179" i="7"/>
  <c r="B180" i="7"/>
  <c r="C180" i="7"/>
  <c r="K21" i="2"/>
  <c r="K22" i="2"/>
  <c r="K45" i="2"/>
  <c r="K46" i="2"/>
  <c r="K50" i="2"/>
  <c r="K61" i="2"/>
  <c r="K67" i="2"/>
  <c r="K74" i="2"/>
  <c r="K75" i="2"/>
  <c r="K78" i="2"/>
  <c r="K87" i="2"/>
  <c r="K93" i="2"/>
  <c r="K102" i="2"/>
  <c r="K103" i="2"/>
  <c r="K114" i="2"/>
  <c r="K121" i="2"/>
  <c r="K122" i="2"/>
  <c r="K134" i="2"/>
  <c r="K140" i="2"/>
  <c r="K145" i="2"/>
  <c r="K146" i="2"/>
  <c r="K162" i="2"/>
  <c r="K174" i="2"/>
  <c r="K175" i="2"/>
  <c r="K198" i="2"/>
  <c r="K199" i="2"/>
  <c r="K216" i="2"/>
  <c r="K224" i="2"/>
  <c r="K225" i="2"/>
  <c r="K232" i="2"/>
  <c r="K240" i="2"/>
  <c r="K248" i="2"/>
  <c r="K249" i="2"/>
  <c r="K259" i="2"/>
  <c r="K272" i="2"/>
  <c r="K273" i="2"/>
  <c r="K289" i="2"/>
  <c r="K290" i="2"/>
  <c r="K302" i="2"/>
  <c r="K309" i="2"/>
  <c r="K310" i="2"/>
  <c r="K321" i="2"/>
  <c r="K337" i="2"/>
  <c r="K348" i="2"/>
  <c r="K349" i="2"/>
  <c r="K354" i="2"/>
  <c r="K362" i="2"/>
  <c r="K368" i="2"/>
  <c r="K372" i="2"/>
  <c r="K373" i="2"/>
  <c r="K377" i="2"/>
  <c r="K386" i="2"/>
  <c r="K388" i="2"/>
  <c r="K389" i="2"/>
  <c r="K399" i="2"/>
  <c r="K403" i="2"/>
  <c r="B71" i="7"/>
  <c r="B4" i="7"/>
  <c r="C4" i="7"/>
  <c r="D4" i="7"/>
  <c r="E4" i="7"/>
  <c r="B5" i="7"/>
  <c r="C5" i="7"/>
  <c r="D5" i="7"/>
  <c r="E5" i="7"/>
  <c r="B6" i="7"/>
  <c r="C6" i="7"/>
  <c r="D6" i="7"/>
  <c r="E6" i="7"/>
  <c r="B7" i="7"/>
  <c r="C7" i="7"/>
  <c r="B8" i="7"/>
  <c r="C8" i="7"/>
  <c r="B9" i="7"/>
  <c r="C9" i="7"/>
  <c r="B10" i="7"/>
  <c r="C10" i="7"/>
  <c r="B11" i="7"/>
  <c r="C11" i="7"/>
  <c r="B12" i="7"/>
  <c r="C12" i="7"/>
  <c r="B13" i="7"/>
  <c r="C13" i="7"/>
  <c r="B14" i="7"/>
  <c r="C14" i="7"/>
  <c r="B15" i="7"/>
  <c r="C15" i="7"/>
  <c r="B16" i="7"/>
  <c r="C16" i="7"/>
  <c r="D16" i="7"/>
  <c r="B17" i="7"/>
  <c r="C17" i="7"/>
  <c r="B18" i="7"/>
  <c r="C18" i="7"/>
  <c r="D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D40" i="7"/>
  <c r="E40" i="7"/>
  <c r="B41" i="7"/>
  <c r="C41" i="7"/>
  <c r="D41" i="7"/>
  <c r="E41" i="7"/>
  <c r="B42" i="7"/>
  <c r="C42" i="7"/>
  <c r="D42" i="7"/>
  <c r="E42" i="7"/>
  <c r="B43" i="7"/>
  <c r="C43" i="7"/>
  <c r="D43" i="7"/>
  <c r="E43" i="7"/>
  <c r="B44" i="7"/>
  <c r="C44" i="7"/>
  <c r="D44" i="7"/>
  <c r="E44" i="7"/>
  <c r="B45" i="7"/>
  <c r="C45" i="7"/>
  <c r="D45" i="7"/>
  <c r="E45" i="7"/>
  <c r="B46" i="7"/>
  <c r="C46" i="7"/>
  <c r="D46" i="7"/>
  <c r="E46" i="7"/>
  <c r="B47" i="7"/>
  <c r="C47" i="7"/>
  <c r="D47" i="7"/>
  <c r="E47" i="7"/>
  <c r="B48" i="7"/>
  <c r="C48" i="7"/>
  <c r="D48" i="7"/>
  <c r="E48" i="7"/>
  <c r="B49" i="7"/>
  <c r="C49" i="7"/>
  <c r="D49" i="7"/>
  <c r="E49" i="7"/>
  <c r="B50" i="7"/>
  <c r="C50" i="7"/>
  <c r="D50" i="7"/>
  <c r="E50" i="7"/>
  <c r="B51" i="7"/>
  <c r="C51" i="7"/>
  <c r="D51" i="7"/>
  <c r="E51" i="7"/>
  <c r="B52" i="7"/>
  <c r="C52" i="7"/>
  <c r="D52" i="7"/>
  <c r="E52" i="7"/>
  <c r="B53" i="7"/>
  <c r="C53" i="7"/>
  <c r="D53" i="7"/>
  <c r="E53" i="7"/>
  <c r="B54" i="7"/>
  <c r="C54" i="7"/>
  <c r="D54" i="7"/>
  <c r="E54" i="7"/>
  <c r="B55" i="7"/>
  <c r="C55" i="7"/>
  <c r="D55" i="7"/>
  <c r="E55" i="7"/>
  <c r="B56" i="7"/>
  <c r="C56" i="7"/>
  <c r="D56" i="7"/>
  <c r="E56" i="7"/>
  <c r="B57" i="7"/>
  <c r="C57" i="7"/>
  <c r="D57" i="7"/>
  <c r="E57" i="7"/>
  <c r="B58" i="7"/>
  <c r="C58" i="7"/>
  <c r="D58" i="7"/>
  <c r="E58" i="7"/>
  <c r="B59" i="7"/>
  <c r="C59" i="7"/>
  <c r="D59" i="7"/>
  <c r="E59" i="7"/>
  <c r="B60" i="7"/>
  <c r="C60" i="7"/>
  <c r="D60" i="7"/>
  <c r="E60" i="7"/>
  <c r="B61" i="7"/>
  <c r="C61" i="7"/>
  <c r="D61" i="7"/>
  <c r="E61" i="7"/>
  <c r="B62" i="7"/>
  <c r="C62" i="7"/>
  <c r="B63" i="7"/>
  <c r="C63" i="7"/>
  <c r="B64" i="7"/>
  <c r="C64" i="7"/>
  <c r="B65" i="7"/>
  <c r="C65" i="7"/>
  <c r="B66" i="7"/>
  <c r="C66" i="7"/>
  <c r="B67" i="7"/>
  <c r="C67" i="7"/>
  <c r="B68" i="7"/>
  <c r="C68" i="7"/>
  <c r="D68" i="7"/>
  <c r="E68" i="7"/>
  <c r="B69" i="7"/>
  <c r="C69" i="7"/>
  <c r="D69" i="7"/>
  <c r="E69" i="7"/>
  <c r="B70" i="7"/>
  <c r="C70" i="7"/>
  <c r="D70" i="7"/>
  <c r="E70" i="7"/>
  <c r="B3" i="7"/>
  <c r="O288" i="2"/>
  <c r="E322" i="7" s="1"/>
  <c r="N42" i="2"/>
  <c r="D38" i="7"/>
  <c r="E43" i="8" l="1"/>
  <c r="G43" i="8"/>
  <c r="J43" i="8"/>
  <c r="H43" i="8"/>
  <c r="P43" i="8" s="1"/>
  <c r="D126" i="7"/>
  <c r="E161" i="8"/>
  <c r="G161" i="8"/>
  <c r="J161" i="8"/>
  <c r="H161" i="8"/>
  <c r="X161" i="8" s="1"/>
  <c r="D125" i="7"/>
  <c r="G160" i="8"/>
  <c r="E160" i="8"/>
  <c r="J160" i="8"/>
  <c r="H160" i="8"/>
  <c r="X160" i="8" s="1"/>
  <c r="D124" i="7"/>
  <c r="E159" i="8"/>
  <c r="G159" i="8"/>
  <c r="J159" i="8"/>
  <c r="H159" i="8"/>
  <c r="X159" i="8" s="1"/>
  <c r="D159" i="7"/>
  <c r="E197" i="8"/>
  <c r="G197" i="8"/>
  <c r="J197" i="8"/>
  <c r="H197" i="8"/>
  <c r="X197" i="8" s="1"/>
  <c r="G196" i="8"/>
  <c r="E196" i="8"/>
  <c r="J196" i="8"/>
  <c r="H196" i="8"/>
  <c r="X196" i="8" s="1"/>
  <c r="D157" i="7"/>
  <c r="E195" i="8"/>
  <c r="G195" i="8"/>
  <c r="J195" i="8"/>
  <c r="H195" i="8"/>
  <c r="X195" i="8" s="1"/>
  <c r="G194" i="8"/>
  <c r="H194" i="8" s="1"/>
  <c r="X194" i="8" s="1"/>
  <c r="E194" i="8"/>
  <c r="J194" i="8"/>
  <c r="D155" i="7"/>
  <c r="E193" i="8"/>
  <c r="G193" i="8"/>
  <c r="J193" i="8"/>
  <c r="H193" i="8"/>
  <c r="X193" i="8" s="1"/>
  <c r="G192" i="8"/>
  <c r="H192" i="8" s="1"/>
  <c r="X192" i="8" s="1"/>
  <c r="E192" i="8"/>
  <c r="J192" i="8"/>
  <c r="D153" i="7"/>
  <c r="E191" i="8"/>
  <c r="G191" i="8"/>
  <c r="J191" i="8"/>
  <c r="H191" i="8"/>
  <c r="X191" i="8" s="1"/>
  <c r="G190" i="8"/>
  <c r="H190" i="8" s="1"/>
  <c r="X190" i="8" s="1"/>
  <c r="E190" i="8"/>
  <c r="J190" i="8"/>
  <c r="D151" i="7"/>
  <c r="E189" i="8"/>
  <c r="G189" i="8"/>
  <c r="J189" i="8"/>
  <c r="H189" i="8"/>
  <c r="X189" i="8" s="1"/>
  <c r="G188" i="8"/>
  <c r="H188" i="8" s="1"/>
  <c r="X188" i="8" s="1"/>
  <c r="E188" i="8"/>
  <c r="J188" i="8"/>
  <c r="D149" i="7"/>
  <c r="E187" i="8"/>
  <c r="G187" i="8"/>
  <c r="J187" i="8"/>
  <c r="H187" i="8"/>
  <c r="X187" i="8" s="1"/>
  <c r="E186" i="8"/>
  <c r="G186" i="8"/>
  <c r="J186" i="8"/>
  <c r="H186" i="8"/>
  <c r="X186" i="8" s="1"/>
  <c r="D147" i="7"/>
  <c r="E185" i="8"/>
  <c r="G185" i="8"/>
  <c r="J185" i="8"/>
  <c r="H185" i="8"/>
  <c r="X185" i="8" s="1"/>
  <c r="G184" i="8"/>
  <c r="H184" i="8" s="1"/>
  <c r="X184" i="8" s="1"/>
  <c r="E184" i="8"/>
  <c r="J184" i="8"/>
  <c r="D145" i="7"/>
  <c r="E183" i="8"/>
  <c r="G183" i="8"/>
  <c r="J183" i="8"/>
  <c r="H183" i="8"/>
  <c r="X183" i="8" s="1"/>
  <c r="G182" i="8"/>
  <c r="H182" i="8" s="1"/>
  <c r="X182" i="8" s="1"/>
  <c r="J182" i="8"/>
  <c r="E182" i="8"/>
  <c r="D143" i="7"/>
  <c r="E181" i="8"/>
  <c r="G181" i="8"/>
  <c r="J181" i="8"/>
  <c r="H181" i="8"/>
  <c r="X181" i="8" s="1"/>
  <c r="G180" i="8"/>
  <c r="H180" i="8" s="1"/>
  <c r="X180" i="8" s="1"/>
  <c r="J180" i="8"/>
  <c r="E180" i="8"/>
  <c r="D141" i="7"/>
  <c r="E179" i="8"/>
  <c r="G179" i="8"/>
  <c r="J179" i="8"/>
  <c r="H179" i="8"/>
  <c r="X179" i="8" s="1"/>
  <c r="G178" i="8"/>
  <c r="H178" i="8" s="1"/>
  <c r="X178" i="8" s="1"/>
  <c r="J178" i="8"/>
  <c r="E178" i="8"/>
  <c r="D139" i="7"/>
  <c r="E177" i="8"/>
  <c r="G177" i="8"/>
  <c r="J177" i="8"/>
  <c r="H177" i="8"/>
  <c r="X177" i="8" s="1"/>
  <c r="D291" i="7"/>
  <c r="E215" i="8"/>
  <c r="G215" i="8"/>
  <c r="J215" i="8"/>
  <c r="H215" i="8"/>
  <c r="X215" i="8" s="1"/>
  <c r="D290" i="7"/>
  <c r="G214" i="8"/>
  <c r="H214" i="8" s="1"/>
  <c r="X214" i="8" s="1"/>
  <c r="E214" i="8"/>
  <c r="J214" i="8"/>
  <c r="D289" i="7"/>
  <c r="E213" i="8"/>
  <c r="G213" i="8"/>
  <c r="J213" i="8"/>
  <c r="H213" i="8"/>
  <c r="X213" i="8" s="1"/>
  <c r="D288" i="7"/>
  <c r="G212" i="8"/>
  <c r="H212" i="8" s="1"/>
  <c r="X212" i="8" s="1"/>
  <c r="J212" i="8"/>
  <c r="E212" i="8"/>
  <c r="D287" i="7"/>
  <c r="E211" i="8"/>
  <c r="G211" i="8"/>
  <c r="J211" i="8"/>
  <c r="H211" i="8"/>
  <c r="AV211" i="8" s="1"/>
  <c r="E320" i="8"/>
  <c r="G320" i="8"/>
  <c r="J320" i="8"/>
  <c r="H320" i="8"/>
  <c r="X320" i="8" s="1"/>
  <c r="E319" i="8"/>
  <c r="G319" i="8"/>
  <c r="J319" i="8"/>
  <c r="H319" i="8"/>
  <c r="X319" i="8" s="1"/>
  <c r="E318" i="8"/>
  <c r="G318" i="8"/>
  <c r="J318" i="8"/>
  <c r="H318" i="8"/>
  <c r="X318" i="8" s="1"/>
  <c r="G317" i="8"/>
  <c r="H317" i="8" s="1"/>
  <c r="X317" i="8" s="1"/>
  <c r="J317" i="8"/>
  <c r="E317" i="8"/>
  <c r="D39" i="7"/>
  <c r="E44" i="8"/>
  <c r="G44" i="8"/>
  <c r="J44" i="8"/>
  <c r="H44" i="8"/>
  <c r="P44" i="8" s="1"/>
  <c r="G158" i="8"/>
  <c r="H158" i="8" s="1"/>
  <c r="E158" i="8"/>
  <c r="J158" i="8"/>
  <c r="G172" i="8"/>
  <c r="H172" i="8" s="1"/>
  <c r="X172" i="8" s="1"/>
  <c r="E172" i="8"/>
  <c r="J172" i="8"/>
  <c r="E173" i="8"/>
  <c r="G173" i="8"/>
  <c r="J173" i="8"/>
  <c r="H173" i="8"/>
  <c r="X173" i="8" s="1"/>
  <c r="G176" i="8"/>
  <c r="H176" i="8" s="1"/>
  <c r="X176" i="8" s="1"/>
  <c r="J176" i="8"/>
  <c r="E176" i="8"/>
  <c r="D286" i="7"/>
  <c r="G210" i="8"/>
  <c r="H210" i="8" s="1"/>
  <c r="J210" i="8"/>
  <c r="E210" i="8"/>
  <c r="D170" i="7"/>
  <c r="E316" i="8"/>
  <c r="G316" i="8"/>
  <c r="H316" i="8" s="1"/>
  <c r="J316" i="8"/>
  <c r="D248" i="7"/>
  <c r="E376" i="8"/>
  <c r="G376" i="8"/>
  <c r="J376" i="8"/>
  <c r="H376" i="8"/>
  <c r="AN376" i="8" s="1"/>
  <c r="G15" i="8"/>
  <c r="H15" i="8" s="1"/>
  <c r="P15" i="8" s="1"/>
  <c r="E15" i="8"/>
  <c r="J15" i="8"/>
  <c r="E18" i="8"/>
  <c r="G18" i="8"/>
  <c r="J18" i="8"/>
  <c r="H18" i="8"/>
  <c r="P18" i="8" s="1"/>
  <c r="D14" i="7"/>
  <c r="E16" i="8"/>
  <c r="G16" i="8"/>
  <c r="J16" i="8"/>
  <c r="H16" i="8"/>
  <c r="P16" i="8" s="1"/>
  <c r="D15" i="7"/>
  <c r="G17" i="8"/>
  <c r="H17" i="8" s="1"/>
  <c r="P17" i="8" s="1"/>
  <c r="E17" i="8"/>
  <c r="J17" i="8"/>
  <c r="D37" i="7"/>
  <c r="E42" i="8"/>
  <c r="G42" i="8"/>
  <c r="J42" i="8"/>
  <c r="H42" i="8"/>
  <c r="P42" i="8" s="1"/>
  <c r="E402" i="8"/>
  <c r="G402" i="8"/>
  <c r="H402" i="8"/>
  <c r="AN402" i="8" s="1"/>
  <c r="J402" i="8"/>
  <c r="D264" i="7"/>
  <c r="E400" i="8"/>
  <c r="G400" i="8"/>
  <c r="H400" i="8" s="1"/>
  <c r="AN400" i="8" s="1"/>
  <c r="J400" i="8"/>
  <c r="E384" i="8"/>
  <c r="G384" i="8"/>
  <c r="J384" i="8"/>
  <c r="H384" i="8"/>
  <c r="D256" i="7"/>
  <c r="E385" i="8"/>
  <c r="G385" i="8"/>
  <c r="J385" i="8"/>
  <c r="H385" i="8"/>
  <c r="AN385" i="8" s="1"/>
  <c r="G300" i="8"/>
  <c r="H300" i="8" s="1"/>
  <c r="J300" i="8"/>
  <c r="E300" i="8"/>
  <c r="P272" i="2"/>
  <c r="F272" i="2"/>
  <c r="P388" i="2"/>
  <c r="F388" i="2"/>
  <c r="Z316" i="8" l="1"/>
  <c r="L316" i="8"/>
  <c r="AV210" i="8"/>
  <c r="BD210" i="8"/>
  <c r="AP376" i="8"/>
  <c r="L376" i="8"/>
  <c r="AR376" i="8" s="1"/>
  <c r="X316" i="8"/>
  <c r="Z176" i="8"/>
  <c r="L176" i="8"/>
  <c r="AB176" i="8" s="1"/>
  <c r="X158" i="8"/>
  <c r="I248" i="8"/>
  <c r="Z318" i="8"/>
  <c r="L318" i="8"/>
  <c r="AB318" i="8" s="1"/>
  <c r="L319" i="8"/>
  <c r="AB319" i="8" s="1"/>
  <c r="Z319" i="8"/>
  <c r="Z320" i="8"/>
  <c r="L320" i="8"/>
  <c r="AB320" i="8" s="1"/>
  <c r="AX211" i="8"/>
  <c r="L211" i="8"/>
  <c r="AZ211" i="8" s="1"/>
  <c r="Z212" i="8"/>
  <c r="L212" i="8"/>
  <c r="AB212" i="8" s="1"/>
  <c r="Z213" i="8"/>
  <c r="L213" i="8"/>
  <c r="AB213" i="8" s="1"/>
  <c r="Z215" i="8"/>
  <c r="L215" i="8"/>
  <c r="AB215" i="8" s="1"/>
  <c r="Z179" i="8"/>
  <c r="L179" i="8"/>
  <c r="AB179" i="8" s="1"/>
  <c r="Z180" i="8"/>
  <c r="L180" i="8"/>
  <c r="AB180" i="8" s="1"/>
  <c r="Z183" i="8"/>
  <c r="L183" i="8"/>
  <c r="AB183" i="8" s="1"/>
  <c r="Z186" i="8"/>
  <c r="L186" i="8"/>
  <c r="AB186" i="8" s="1"/>
  <c r="Z187" i="8"/>
  <c r="L187" i="8"/>
  <c r="AB187" i="8" s="1"/>
  <c r="Z190" i="8"/>
  <c r="L190" i="8"/>
  <c r="AB190" i="8" s="1"/>
  <c r="Z191" i="8"/>
  <c r="L191" i="8"/>
  <c r="AB191" i="8" s="1"/>
  <c r="Z194" i="8"/>
  <c r="L194" i="8"/>
  <c r="AB194" i="8" s="1"/>
  <c r="Z195" i="8"/>
  <c r="L195" i="8"/>
  <c r="AB195" i="8" s="1"/>
  <c r="Z159" i="8"/>
  <c r="L159" i="8"/>
  <c r="AB159" i="8" s="1"/>
  <c r="Z161" i="8"/>
  <c r="L161" i="8"/>
  <c r="AB161" i="8" s="1"/>
  <c r="BF210" i="8"/>
  <c r="L210" i="8"/>
  <c r="AX210" i="8"/>
  <c r="Z173" i="8"/>
  <c r="L173" i="8"/>
  <c r="AB173" i="8" s="1"/>
  <c r="Z172" i="8"/>
  <c r="L172" i="8"/>
  <c r="AB172" i="8" s="1"/>
  <c r="Z158" i="8"/>
  <c r="L158" i="8"/>
  <c r="K248" i="8"/>
  <c r="L44" i="8"/>
  <c r="T44" i="8" s="1"/>
  <c r="R44" i="8"/>
  <c r="Z317" i="8"/>
  <c r="L317" i="8"/>
  <c r="AB317" i="8" s="1"/>
  <c r="Z214" i="8"/>
  <c r="L214" i="8"/>
  <c r="AB214" i="8" s="1"/>
  <c r="Z177" i="8"/>
  <c r="L177" i="8"/>
  <c r="AB177" i="8" s="1"/>
  <c r="Z178" i="8"/>
  <c r="L178" i="8"/>
  <c r="AB178" i="8" s="1"/>
  <c r="Z181" i="8"/>
  <c r="L181" i="8"/>
  <c r="AB181" i="8" s="1"/>
  <c r="Z182" i="8"/>
  <c r="L182" i="8"/>
  <c r="AB182" i="8" s="1"/>
  <c r="Z184" i="8"/>
  <c r="L184" i="8"/>
  <c r="AB184" i="8" s="1"/>
  <c r="Z185" i="8"/>
  <c r="L185" i="8"/>
  <c r="AB185" i="8" s="1"/>
  <c r="Z188" i="8"/>
  <c r="L188" i="8"/>
  <c r="AB188" i="8" s="1"/>
  <c r="Z189" i="8"/>
  <c r="L189" i="8"/>
  <c r="AB189" i="8" s="1"/>
  <c r="Z192" i="8"/>
  <c r="L192" i="8"/>
  <c r="AB192" i="8" s="1"/>
  <c r="Z193" i="8"/>
  <c r="L193" i="8"/>
  <c r="AB193" i="8" s="1"/>
  <c r="Z196" i="8"/>
  <c r="L196" i="8"/>
  <c r="AB196" i="8" s="1"/>
  <c r="Z197" i="8"/>
  <c r="L197" i="8"/>
  <c r="AB197" i="8" s="1"/>
  <c r="Z160" i="8"/>
  <c r="L160" i="8"/>
  <c r="AB160" i="8" s="1"/>
  <c r="R43" i="8"/>
  <c r="L43" i="8"/>
  <c r="T43" i="8" s="1"/>
  <c r="R16" i="8"/>
  <c r="L16" i="8"/>
  <c r="T16" i="8" s="1"/>
  <c r="R17" i="8"/>
  <c r="L17" i="8"/>
  <c r="T17" i="8" s="1"/>
  <c r="R18" i="8"/>
  <c r="L18" i="8"/>
  <c r="T18" i="8" s="1"/>
  <c r="R15" i="8"/>
  <c r="L15" i="8"/>
  <c r="T15" i="8" s="1"/>
  <c r="R42" i="8"/>
  <c r="L42" i="8"/>
  <c r="T42" i="8" s="1"/>
  <c r="AP400" i="8"/>
  <c r="L400" i="8"/>
  <c r="AR400" i="8" s="1"/>
  <c r="AP402" i="8"/>
  <c r="L402" i="8"/>
  <c r="AR402" i="8" s="1"/>
  <c r="AP385" i="8"/>
  <c r="L385" i="8"/>
  <c r="AR385" i="8" s="1"/>
  <c r="AN384" i="8"/>
  <c r="I403" i="8"/>
  <c r="AP384" i="8"/>
  <c r="L384" i="8"/>
  <c r="K403" i="8"/>
  <c r="BT300" i="8"/>
  <c r="AF300" i="8"/>
  <c r="BV300" i="8"/>
  <c r="AH300" i="8"/>
  <c r="L300" i="8"/>
  <c r="P158" i="2"/>
  <c r="G158" i="2"/>
  <c r="F158" i="2"/>
  <c r="P117" i="2"/>
  <c r="G117" i="2"/>
  <c r="F117" i="2"/>
  <c r="P204" i="2"/>
  <c r="G204" i="2"/>
  <c r="F204" i="2"/>
  <c r="AB158" i="8" l="1"/>
  <c r="M248" i="8"/>
  <c r="N248" i="8" s="1"/>
  <c r="AB316" i="8"/>
  <c r="BH210" i="8"/>
  <c r="AZ210" i="8"/>
  <c r="AR384" i="8"/>
  <c r="M403" i="8"/>
  <c r="N403" i="8" s="1"/>
  <c r="BX300" i="8"/>
  <c r="AJ300" i="8"/>
  <c r="P244" i="2"/>
  <c r="G244" i="2"/>
  <c r="F244" i="2"/>
  <c r="P205" i="2"/>
  <c r="G205" i="2"/>
  <c r="F205" i="2"/>
  <c r="P223" i="2"/>
  <c r="G223" i="2"/>
  <c r="F223" i="2"/>
  <c r="P402" i="2"/>
  <c r="G402" i="2"/>
  <c r="F402" i="2"/>
  <c r="P400" i="2"/>
  <c r="G400" i="2"/>
  <c r="F400" i="2"/>
  <c r="N301" i="2" l="1"/>
  <c r="F240" i="2"/>
  <c r="F241" i="2"/>
  <c r="F242" i="2"/>
  <c r="F243" i="2"/>
  <c r="F245" i="2"/>
  <c r="F246" i="2"/>
  <c r="F247" i="2"/>
  <c r="F248" i="2"/>
  <c r="F249" i="2"/>
  <c r="P375" i="2"/>
  <c r="G375" i="2"/>
  <c r="F375" i="2"/>
  <c r="P173" i="2"/>
  <c r="G173" i="2"/>
  <c r="F173" i="2"/>
  <c r="P172" i="2"/>
  <c r="G172" i="2"/>
  <c r="F172" i="2"/>
  <c r="P161" i="2"/>
  <c r="G161" i="2"/>
  <c r="F161" i="2"/>
  <c r="P198" i="2"/>
  <c r="F198" i="2"/>
  <c r="P174" i="2"/>
  <c r="F174" i="2"/>
  <c r="P246" i="2"/>
  <c r="G246" i="2"/>
  <c r="P247" i="2"/>
  <c r="G247" i="2"/>
  <c r="P245" i="2"/>
  <c r="G245" i="2"/>
  <c r="P242" i="2"/>
  <c r="G242" i="2"/>
  <c r="P241" i="2"/>
  <c r="G241" i="2"/>
  <c r="P243" i="2"/>
  <c r="G243" i="2"/>
  <c r="P316" i="2"/>
  <c r="G316" i="2"/>
  <c r="F316" i="2"/>
  <c r="P318" i="2"/>
  <c r="F318" i="2"/>
  <c r="P317" i="2"/>
  <c r="F317" i="2"/>
  <c r="F319" i="2"/>
  <c r="P319" i="2"/>
  <c r="F320" i="2"/>
  <c r="P320" i="2"/>
  <c r="P197" i="2"/>
  <c r="G197" i="2"/>
  <c r="F197" i="2"/>
  <c r="P196" i="2"/>
  <c r="F196" i="2"/>
  <c r="P195" i="2"/>
  <c r="G195" i="2"/>
  <c r="F195" i="2"/>
  <c r="P194" i="2"/>
  <c r="G194" i="2"/>
  <c r="F194" i="2"/>
  <c r="P193" i="2"/>
  <c r="F193" i="2"/>
  <c r="P192" i="2"/>
  <c r="G192" i="2"/>
  <c r="F192" i="2"/>
  <c r="P191" i="2"/>
  <c r="G191" i="2"/>
  <c r="F191" i="2"/>
  <c r="P190" i="2"/>
  <c r="F190" i="2"/>
  <c r="P189" i="2"/>
  <c r="G189" i="2"/>
  <c r="F189" i="2"/>
  <c r="P188" i="2"/>
  <c r="G188" i="2"/>
  <c r="F188" i="2"/>
  <c r="P187" i="2"/>
  <c r="F187" i="2"/>
  <c r="P186" i="2"/>
  <c r="G186" i="2"/>
  <c r="F186" i="2"/>
  <c r="P185" i="2"/>
  <c r="G185" i="2"/>
  <c r="F185" i="2"/>
  <c r="P184" i="2"/>
  <c r="F184" i="2"/>
  <c r="P183" i="2"/>
  <c r="G183" i="2"/>
  <c r="F183" i="2"/>
  <c r="P182" i="2"/>
  <c r="G182" i="2"/>
  <c r="F182" i="2"/>
  <c r="P181" i="2"/>
  <c r="F181" i="2"/>
  <c r="P180" i="2"/>
  <c r="G180" i="2"/>
  <c r="F180" i="2"/>
  <c r="P179" i="2"/>
  <c r="G179" i="2"/>
  <c r="F179" i="2"/>
  <c r="P178" i="2"/>
  <c r="F178" i="2"/>
  <c r="P177" i="2"/>
  <c r="G177" i="2"/>
  <c r="F177" i="2"/>
  <c r="P176" i="2"/>
  <c r="G176" i="2"/>
  <c r="F176" i="2"/>
  <c r="F199" i="2"/>
  <c r="P199" i="2"/>
  <c r="F200" i="2"/>
  <c r="G200" i="2"/>
  <c r="P200" i="2"/>
  <c r="P159" i="2"/>
  <c r="G159" i="2"/>
  <c r="F159" i="2"/>
  <c r="F201" i="2"/>
  <c r="F202" i="2"/>
  <c r="F203" i="2"/>
  <c r="F206" i="2"/>
  <c r="F207" i="2"/>
  <c r="F208" i="2"/>
  <c r="F210" i="2"/>
  <c r="F211" i="2"/>
  <c r="P208" i="2"/>
  <c r="G208" i="2"/>
  <c r="P207" i="2"/>
  <c r="G207" i="2"/>
  <c r="P206" i="2"/>
  <c r="G206" i="2"/>
  <c r="P203" i="2"/>
  <c r="G203" i="2"/>
  <c r="P202" i="2"/>
  <c r="G202" i="2"/>
  <c r="P201" i="2"/>
  <c r="G201" i="2"/>
  <c r="P211" i="2"/>
  <c r="G211" i="2"/>
  <c r="P210" i="2"/>
  <c r="G210" i="2"/>
  <c r="P215" i="2"/>
  <c r="F215" i="2"/>
  <c r="F214" i="2"/>
  <c r="P214" i="2"/>
  <c r="P212" i="2"/>
  <c r="F212" i="2"/>
  <c r="P213" i="2"/>
  <c r="F213" i="2"/>
  <c r="P160" i="2"/>
  <c r="F160" i="2"/>
  <c r="P153" i="2"/>
  <c r="G153" i="2"/>
  <c r="F153" i="2"/>
  <c r="P152" i="2"/>
  <c r="G152" i="2"/>
  <c r="F152" i="2"/>
  <c r="P151" i="2"/>
  <c r="G151" i="2"/>
  <c r="F151" i="2"/>
  <c r="P149" i="2"/>
  <c r="G149" i="2"/>
  <c r="F149" i="2"/>
  <c r="P148" i="2"/>
  <c r="G148" i="2"/>
  <c r="F148" i="2"/>
  <c r="G120" i="2"/>
  <c r="F120" i="2"/>
  <c r="P56" i="2"/>
  <c r="G56" i="2"/>
  <c r="F56" i="2"/>
  <c r="F66" i="2"/>
  <c r="EG42" i="2"/>
  <c r="P42" i="2"/>
  <c r="G42" i="2"/>
  <c r="F42" i="2"/>
  <c r="D324" i="7" l="1"/>
  <c r="E301" i="8"/>
  <c r="J301" i="8"/>
  <c r="G301" i="8"/>
  <c r="H301" i="8" s="1"/>
  <c r="N41" i="2"/>
  <c r="N35" i="2"/>
  <c r="N23" i="2"/>
  <c r="P44" i="2"/>
  <c r="E39" i="7"/>
  <c r="G44" i="2"/>
  <c r="F44" i="2"/>
  <c r="P43" i="2"/>
  <c r="E38" i="7"/>
  <c r="G43" i="2"/>
  <c r="F43" i="2"/>
  <c r="E359" i="7"/>
  <c r="D359" i="7"/>
  <c r="E358" i="7"/>
  <c r="D358" i="7"/>
  <c r="E357" i="7"/>
  <c r="D357" i="7"/>
  <c r="E356" i="7"/>
  <c r="D356" i="7"/>
  <c r="E355" i="7"/>
  <c r="D355" i="7"/>
  <c r="E354" i="7"/>
  <c r="D354" i="7"/>
  <c r="E353" i="7"/>
  <c r="D353" i="7"/>
  <c r="E352" i="7"/>
  <c r="D352" i="7"/>
  <c r="E18" i="7"/>
  <c r="F20" i="2"/>
  <c r="F50" i="2"/>
  <c r="F51" i="2"/>
  <c r="F52" i="2"/>
  <c r="F53" i="2"/>
  <c r="F54" i="2"/>
  <c r="F55" i="2"/>
  <c r="F57" i="2"/>
  <c r="F58" i="2"/>
  <c r="F59" i="2"/>
  <c r="F60" i="2"/>
  <c r="F61" i="2"/>
  <c r="F62" i="2"/>
  <c r="F63" i="2"/>
  <c r="F64" i="2"/>
  <c r="F65"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8" i="2"/>
  <c r="F119" i="2"/>
  <c r="F121" i="2"/>
  <c r="F122" i="2"/>
  <c r="F123" i="2"/>
  <c r="F124" i="2"/>
  <c r="F125" i="2"/>
  <c r="F126" i="2"/>
  <c r="F127" i="2"/>
  <c r="F128" i="2"/>
  <c r="F129" i="2"/>
  <c r="F130" i="2"/>
  <c r="F131" i="2"/>
  <c r="F132" i="2"/>
  <c r="F133" i="2"/>
  <c r="F134" i="2"/>
  <c r="F135" i="2"/>
  <c r="F136" i="2"/>
  <c r="F137" i="2"/>
  <c r="F138" i="2"/>
  <c r="F139" i="2"/>
  <c r="F145" i="2"/>
  <c r="F146" i="2"/>
  <c r="F147" i="2"/>
  <c r="F163" i="2"/>
  <c r="F150" i="2"/>
  <c r="F154" i="2"/>
  <c r="F155" i="2"/>
  <c r="F156" i="2"/>
  <c r="F157" i="2"/>
  <c r="F162" i="2"/>
  <c r="F164" i="2"/>
  <c r="F165" i="2"/>
  <c r="F166" i="2"/>
  <c r="F167" i="2"/>
  <c r="F168" i="2"/>
  <c r="F169" i="2"/>
  <c r="F170" i="2"/>
  <c r="F171" i="2"/>
  <c r="F216" i="2"/>
  <c r="F217" i="2"/>
  <c r="F218" i="2"/>
  <c r="F219" i="2"/>
  <c r="F220" i="2"/>
  <c r="F221" i="2"/>
  <c r="F222" i="2"/>
  <c r="F224" i="2"/>
  <c r="F225" i="2"/>
  <c r="F226" i="2"/>
  <c r="F227" i="2"/>
  <c r="F228" i="2"/>
  <c r="F229" i="2"/>
  <c r="F230" i="2"/>
  <c r="F231" i="2"/>
  <c r="F232" i="2"/>
  <c r="F233" i="2"/>
  <c r="F234" i="2"/>
  <c r="F235" i="2"/>
  <c r="F236" i="2"/>
  <c r="F237" i="2"/>
  <c r="F238" i="2"/>
  <c r="F239" i="2"/>
  <c r="F141" i="2"/>
  <c r="F142" i="2"/>
  <c r="F143" i="2"/>
  <c r="F144" i="2"/>
  <c r="F250" i="2"/>
  <c r="F251" i="2"/>
  <c r="F252" i="2"/>
  <c r="F253" i="2"/>
  <c r="F254" i="2"/>
  <c r="F255" i="2"/>
  <c r="F256" i="2"/>
  <c r="F257" i="2"/>
  <c r="F258" i="2"/>
  <c r="F273" i="2"/>
  <c r="F274" i="2"/>
  <c r="F275" i="2"/>
  <c r="F276" i="2"/>
  <c r="F277" i="2"/>
  <c r="F278" i="2"/>
  <c r="F279" i="2"/>
  <c r="F280" i="2"/>
  <c r="F281" i="2"/>
  <c r="F282" i="2"/>
  <c r="F283" i="2"/>
  <c r="F284" i="2"/>
  <c r="F285" i="2"/>
  <c r="F286" i="2"/>
  <c r="F287" i="2"/>
  <c r="F288" i="2"/>
  <c r="F259" i="2"/>
  <c r="F260" i="2"/>
  <c r="F261" i="2"/>
  <c r="F262" i="2"/>
  <c r="F263" i="2"/>
  <c r="F264" i="2"/>
  <c r="F265" i="2"/>
  <c r="F266" i="2"/>
  <c r="F267" i="2"/>
  <c r="F268" i="2"/>
  <c r="F269" i="2"/>
  <c r="F270" i="2"/>
  <c r="F271"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21" i="2"/>
  <c r="F322" i="2"/>
  <c r="F323" i="2"/>
  <c r="F324" i="2"/>
  <c r="F325" i="2"/>
  <c r="F326" i="2"/>
  <c r="F327" i="2"/>
  <c r="F328" i="2"/>
  <c r="F330" i="2"/>
  <c r="F331" i="2"/>
  <c r="F332" i="2"/>
  <c r="F333" i="2"/>
  <c r="F334" i="2"/>
  <c r="F335"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6" i="2"/>
  <c r="F377" i="2"/>
  <c r="F378" i="2"/>
  <c r="F379" i="2"/>
  <c r="F380" i="2"/>
  <c r="F381" i="2"/>
  <c r="F382" i="2"/>
  <c r="F383" i="2"/>
  <c r="F384" i="2"/>
  <c r="F385" i="2"/>
  <c r="F386" i="2"/>
  <c r="F387" i="2"/>
  <c r="F389" i="2"/>
  <c r="F390" i="2"/>
  <c r="F391" i="2"/>
  <c r="F392" i="2"/>
  <c r="F393" i="2"/>
  <c r="F394" i="2"/>
  <c r="F395" i="2"/>
  <c r="F396" i="2"/>
  <c r="F397" i="2"/>
  <c r="F398" i="2"/>
  <c r="F403" i="2"/>
  <c r="F404" i="2"/>
  <c r="F405" i="2"/>
  <c r="F406" i="2"/>
  <c r="F407" i="2"/>
  <c r="F408" i="2"/>
  <c r="F409" i="2"/>
  <c r="F410" i="2"/>
  <c r="F411" i="2"/>
  <c r="F10" i="2"/>
  <c r="F11" i="2"/>
  <c r="F12" i="2"/>
  <c r="F13" i="2"/>
  <c r="F14" i="2"/>
  <c r="F15" i="2"/>
  <c r="F16" i="2"/>
  <c r="F17" i="2"/>
  <c r="F18" i="2"/>
  <c r="F19" i="2"/>
  <c r="F21" i="2"/>
  <c r="F22" i="2"/>
  <c r="F23" i="2"/>
  <c r="F24" i="2"/>
  <c r="F25" i="2"/>
  <c r="F26" i="2"/>
  <c r="F27" i="2"/>
  <c r="F28" i="2"/>
  <c r="F29" i="2"/>
  <c r="F30" i="2"/>
  <c r="F31" i="2"/>
  <c r="F32" i="2"/>
  <c r="F33" i="2"/>
  <c r="F34" i="2"/>
  <c r="F35" i="2"/>
  <c r="F36" i="2"/>
  <c r="F37" i="2"/>
  <c r="F38" i="2"/>
  <c r="F39" i="2"/>
  <c r="F40" i="2"/>
  <c r="F41" i="2"/>
  <c r="F45" i="2"/>
  <c r="F46" i="2"/>
  <c r="F47" i="2"/>
  <c r="F48" i="2"/>
  <c r="F49" i="2"/>
  <c r="F5" i="2"/>
  <c r="F6" i="2"/>
  <c r="F7" i="2"/>
  <c r="F9" i="2"/>
  <c r="F4" i="2"/>
  <c r="D31" i="7" l="1"/>
  <c r="E35" i="8"/>
  <c r="J35" i="8"/>
  <c r="G35" i="8"/>
  <c r="H35" i="8" s="1"/>
  <c r="P35" i="8" s="1"/>
  <c r="D19" i="7"/>
  <c r="E23" i="8"/>
  <c r="J23" i="8"/>
  <c r="G23" i="8"/>
  <c r="H23" i="8"/>
  <c r="D268" i="7"/>
  <c r="E41" i="8"/>
  <c r="J41" i="8"/>
  <c r="G41" i="8"/>
  <c r="H41" i="8" s="1"/>
  <c r="AV41" i="8" s="1"/>
  <c r="AV301" i="8"/>
  <c r="AX301" i="8"/>
  <c r="L301" i="8"/>
  <c r="B290" i="5"/>
  <c r="C290" i="5"/>
  <c r="B291" i="5"/>
  <c r="C291" i="5"/>
  <c r="B292" i="5"/>
  <c r="C292" i="5"/>
  <c r="B293" i="5"/>
  <c r="C293" i="5"/>
  <c r="B294" i="5"/>
  <c r="C294" i="5"/>
  <c r="B295" i="5"/>
  <c r="C295" i="5"/>
  <c r="B296" i="5"/>
  <c r="C296" i="5"/>
  <c r="B297" i="5"/>
  <c r="C297" i="5"/>
  <c r="B287" i="5"/>
  <c r="C287" i="5"/>
  <c r="D287" i="5"/>
  <c r="E287" i="5"/>
  <c r="B288" i="5"/>
  <c r="C288" i="5"/>
  <c r="D288" i="5"/>
  <c r="E288" i="5"/>
  <c r="B289" i="5"/>
  <c r="C289" i="5"/>
  <c r="D289" i="5"/>
  <c r="E289" i="5"/>
  <c r="B282" i="5"/>
  <c r="C282" i="5"/>
  <c r="D282" i="5"/>
  <c r="E282" i="5"/>
  <c r="B283" i="5"/>
  <c r="C283" i="5"/>
  <c r="D283" i="5"/>
  <c r="E283" i="5"/>
  <c r="B284" i="5"/>
  <c r="C284" i="5"/>
  <c r="D284" i="5"/>
  <c r="E284" i="5"/>
  <c r="B285" i="5"/>
  <c r="C285" i="5"/>
  <c r="D285" i="5"/>
  <c r="E285" i="5"/>
  <c r="B286" i="5"/>
  <c r="C286" i="5"/>
  <c r="D286" i="5"/>
  <c r="E286" i="5"/>
  <c r="B275" i="5"/>
  <c r="C275" i="5"/>
  <c r="D275" i="5"/>
  <c r="E275" i="5"/>
  <c r="B276" i="5"/>
  <c r="C276" i="5"/>
  <c r="D276" i="5"/>
  <c r="E276" i="5"/>
  <c r="B277" i="5"/>
  <c r="C277" i="5"/>
  <c r="D277" i="5"/>
  <c r="E277" i="5"/>
  <c r="B278" i="5"/>
  <c r="C278" i="5"/>
  <c r="D278" i="5"/>
  <c r="E278" i="5"/>
  <c r="B279" i="5"/>
  <c r="C279" i="5"/>
  <c r="D279" i="5"/>
  <c r="E279" i="5"/>
  <c r="B280" i="5"/>
  <c r="C280" i="5"/>
  <c r="D280" i="5"/>
  <c r="E280" i="5"/>
  <c r="B281" i="5"/>
  <c r="C281" i="5"/>
  <c r="D281" i="5"/>
  <c r="E281" i="5"/>
  <c r="B271" i="5"/>
  <c r="C271" i="5"/>
  <c r="D271" i="5"/>
  <c r="E271" i="5"/>
  <c r="B272" i="5"/>
  <c r="C272" i="5"/>
  <c r="D272" i="5"/>
  <c r="E272" i="5"/>
  <c r="B273" i="5"/>
  <c r="C273" i="5"/>
  <c r="D273" i="5"/>
  <c r="E273" i="5"/>
  <c r="B274" i="5"/>
  <c r="C274" i="5"/>
  <c r="D274" i="5"/>
  <c r="E274" i="5"/>
  <c r="B270" i="5"/>
  <c r="C270" i="5"/>
  <c r="B269" i="5"/>
  <c r="C269" i="5"/>
  <c r="B263" i="5"/>
  <c r="C263" i="5"/>
  <c r="B264" i="5"/>
  <c r="C264" i="5"/>
  <c r="B265" i="5"/>
  <c r="C265" i="5"/>
  <c r="B266" i="5"/>
  <c r="C266" i="5"/>
  <c r="B267" i="5"/>
  <c r="C267" i="5"/>
  <c r="B268" i="5"/>
  <c r="C268" i="5"/>
  <c r="B262" i="5"/>
  <c r="C262" i="5"/>
  <c r="B261" i="5"/>
  <c r="C261" i="5"/>
  <c r="B260" i="5"/>
  <c r="C260" i="5"/>
  <c r="B258" i="5"/>
  <c r="C258" i="5"/>
  <c r="B259" i="5"/>
  <c r="C259" i="5"/>
  <c r="B254" i="5"/>
  <c r="C254" i="5"/>
  <c r="B255" i="5"/>
  <c r="C255" i="5"/>
  <c r="B256" i="5"/>
  <c r="C256" i="5"/>
  <c r="B257" i="5"/>
  <c r="C257" i="5"/>
  <c r="B239" i="5"/>
  <c r="C239" i="5"/>
  <c r="B240" i="5"/>
  <c r="C240" i="5"/>
  <c r="B241" i="5"/>
  <c r="C241" i="5"/>
  <c r="B242" i="5"/>
  <c r="C242" i="5"/>
  <c r="B243" i="5"/>
  <c r="C243" i="5"/>
  <c r="B244" i="5"/>
  <c r="C244" i="5"/>
  <c r="B245" i="5"/>
  <c r="C245" i="5"/>
  <c r="B246" i="5"/>
  <c r="C246" i="5"/>
  <c r="B247" i="5"/>
  <c r="C247" i="5"/>
  <c r="B248" i="5"/>
  <c r="C248" i="5"/>
  <c r="B249" i="5"/>
  <c r="C249" i="5"/>
  <c r="B250" i="5"/>
  <c r="C250" i="5"/>
  <c r="B251" i="5"/>
  <c r="C251" i="5"/>
  <c r="B252" i="5"/>
  <c r="C252" i="5"/>
  <c r="B253" i="5"/>
  <c r="C253" i="5"/>
  <c r="B232" i="5"/>
  <c r="C232" i="5"/>
  <c r="D232" i="5"/>
  <c r="E232" i="5"/>
  <c r="B233" i="5"/>
  <c r="C233" i="5"/>
  <c r="D233" i="5"/>
  <c r="E233" i="5"/>
  <c r="B234" i="5"/>
  <c r="C234" i="5"/>
  <c r="D234" i="5"/>
  <c r="E234" i="5"/>
  <c r="B235" i="5"/>
  <c r="C235" i="5"/>
  <c r="D235" i="5"/>
  <c r="E235" i="5"/>
  <c r="B236" i="5"/>
  <c r="C236" i="5"/>
  <c r="D236" i="5"/>
  <c r="E236" i="5"/>
  <c r="B237" i="5"/>
  <c r="C237" i="5"/>
  <c r="D237" i="5"/>
  <c r="E237" i="5"/>
  <c r="B238" i="5"/>
  <c r="C238" i="5"/>
  <c r="D238" i="5"/>
  <c r="E238" i="5"/>
  <c r="B230" i="5"/>
  <c r="C230" i="5"/>
  <c r="D230" i="5"/>
  <c r="E230" i="5"/>
  <c r="B231" i="5"/>
  <c r="C231" i="5"/>
  <c r="D231" i="5"/>
  <c r="E231" i="5"/>
  <c r="B227" i="5"/>
  <c r="C227" i="5"/>
  <c r="D227" i="5"/>
  <c r="E227" i="5"/>
  <c r="B228" i="5"/>
  <c r="C228" i="5"/>
  <c r="D228" i="5"/>
  <c r="E228" i="5"/>
  <c r="B229" i="5"/>
  <c r="C229" i="5"/>
  <c r="D229" i="5"/>
  <c r="E229" i="5"/>
  <c r="B224" i="5"/>
  <c r="C224" i="5"/>
  <c r="D224" i="5"/>
  <c r="E224" i="5"/>
  <c r="B225" i="5"/>
  <c r="C225" i="5"/>
  <c r="D225" i="5"/>
  <c r="E225" i="5"/>
  <c r="B226" i="5"/>
  <c r="C226" i="5"/>
  <c r="D226" i="5"/>
  <c r="E226" i="5"/>
  <c r="B222" i="5"/>
  <c r="C222" i="5"/>
  <c r="D222" i="5"/>
  <c r="E222" i="5"/>
  <c r="B223" i="5"/>
  <c r="C223" i="5"/>
  <c r="D223" i="5"/>
  <c r="E223" i="5"/>
  <c r="B220" i="5"/>
  <c r="C220" i="5"/>
  <c r="D220" i="5"/>
  <c r="E220" i="5"/>
  <c r="B221" i="5"/>
  <c r="C221" i="5"/>
  <c r="D221" i="5"/>
  <c r="E221" i="5"/>
  <c r="B219" i="5"/>
  <c r="C219" i="5"/>
  <c r="F290" i="5"/>
  <c r="F291" i="5"/>
  <c r="F292" i="5"/>
  <c r="F293" i="5"/>
  <c r="F294" i="5"/>
  <c r="F295" i="5"/>
  <c r="F296" i="5"/>
  <c r="F297" i="5"/>
  <c r="F287" i="5"/>
  <c r="F288" i="5"/>
  <c r="F289" i="5"/>
  <c r="F282" i="5"/>
  <c r="F283" i="5"/>
  <c r="F284" i="5"/>
  <c r="F285" i="5"/>
  <c r="F286" i="5"/>
  <c r="F275" i="5"/>
  <c r="F276" i="5"/>
  <c r="F277" i="5"/>
  <c r="F278" i="5"/>
  <c r="F279" i="5"/>
  <c r="F280" i="5"/>
  <c r="F281" i="5"/>
  <c r="F271" i="5"/>
  <c r="F272" i="5"/>
  <c r="F273" i="5"/>
  <c r="F274" i="5"/>
  <c r="F270" i="5"/>
  <c r="F269" i="5"/>
  <c r="F263" i="5"/>
  <c r="F264" i="5"/>
  <c r="F265" i="5"/>
  <c r="F266" i="5"/>
  <c r="F267" i="5"/>
  <c r="F268" i="5"/>
  <c r="F262" i="5"/>
  <c r="F261" i="5"/>
  <c r="F260" i="5"/>
  <c r="F258" i="5"/>
  <c r="F259" i="5"/>
  <c r="F254" i="5"/>
  <c r="F255" i="5"/>
  <c r="F256" i="5"/>
  <c r="F257" i="5"/>
  <c r="F239" i="5"/>
  <c r="F240" i="5"/>
  <c r="F241" i="5"/>
  <c r="F242" i="5"/>
  <c r="F243" i="5"/>
  <c r="F244" i="5"/>
  <c r="F245" i="5"/>
  <c r="F246" i="5"/>
  <c r="F247" i="5"/>
  <c r="F248" i="5"/>
  <c r="F249" i="5"/>
  <c r="F250" i="5"/>
  <c r="F251" i="5"/>
  <c r="F252" i="5"/>
  <c r="F253" i="5"/>
  <c r="F232" i="5"/>
  <c r="F233" i="5"/>
  <c r="F234" i="5"/>
  <c r="F235" i="5"/>
  <c r="F236" i="5"/>
  <c r="F237" i="5"/>
  <c r="F238" i="5"/>
  <c r="F230" i="5"/>
  <c r="F231" i="5"/>
  <c r="F227" i="5"/>
  <c r="F228" i="5"/>
  <c r="F229" i="5"/>
  <c r="F224" i="5"/>
  <c r="F225" i="5"/>
  <c r="F226" i="5"/>
  <c r="F222" i="5"/>
  <c r="F223" i="5"/>
  <c r="F220" i="5"/>
  <c r="F221" i="5"/>
  <c r="F219" i="5"/>
  <c r="B212" i="5"/>
  <c r="C212" i="5"/>
  <c r="D212" i="5"/>
  <c r="E212" i="5"/>
  <c r="B213" i="5"/>
  <c r="C213" i="5"/>
  <c r="D213" i="5"/>
  <c r="E213" i="5"/>
  <c r="B214" i="5"/>
  <c r="C214" i="5"/>
  <c r="D214" i="5"/>
  <c r="E214" i="5"/>
  <c r="B215" i="5"/>
  <c r="C215" i="5"/>
  <c r="D215" i="5"/>
  <c r="E215" i="5"/>
  <c r="B216" i="5"/>
  <c r="C216" i="5"/>
  <c r="D216" i="5"/>
  <c r="E216" i="5"/>
  <c r="B217" i="5"/>
  <c r="C217" i="5"/>
  <c r="D217" i="5"/>
  <c r="E217" i="5"/>
  <c r="B211" i="5"/>
  <c r="C211" i="5"/>
  <c r="D211" i="5"/>
  <c r="E211" i="5"/>
  <c r="B202" i="5"/>
  <c r="C202" i="5"/>
  <c r="D202" i="5"/>
  <c r="E202" i="5"/>
  <c r="B203" i="5"/>
  <c r="C203" i="5"/>
  <c r="D203" i="5"/>
  <c r="E203" i="5"/>
  <c r="B204" i="5"/>
  <c r="C204" i="5"/>
  <c r="D204" i="5"/>
  <c r="E204" i="5"/>
  <c r="B205" i="5"/>
  <c r="C205" i="5"/>
  <c r="D205" i="5"/>
  <c r="E205" i="5"/>
  <c r="B206" i="5"/>
  <c r="C206" i="5"/>
  <c r="D206" i="5"/>
  <c r="E206" i="5"/>
  <c r="B207" i="5"/>
  <c r="C207" i="5"/>
  <c r="D207" i="5"/>
  <c r="E207" i="5"/>
  <c r="B208" i="5"/>
  <c r="C208" i="5"/>
  <c r="D208" i="5"/>
  <c r="E208" i="5"/>
  <c r="B209" i="5"/>
  <c r="C209" i="5"/>
  <c r="D209" i="5"/>
  <c r="E209" i="5"/>
  <c r="B210" i="5"/>
  <c r="C210" i="5"/>
  <c r="D210" i="5"/>
  <c r="E210" i="5"/>
  <c r="B200" i="5"/>
  <c r="C200" i="5"/>
  <c r="D200" i="5"/>
  <c r="E200" i="5"/>
  <c r="B201" i="5"/>
  <c r="C201" i="5"/>
  <c r="D201" i="5"/>
  <c r="E201" i="5"/>
  <c r="F212" i="5"/>
  <c r="F213" i="5"/>
  <c r="F214" i="5"/>
  <c r="F215" i="5"/>
  <c r="F216" i="5"/>
  <c r="F217" i="5"/>
  <c r="F211" i="5"/>
  <c r="F202" i="5"/>
  <c r="F203" i="5"/>
  <c r="F204" i="5"/>
  <c r="F205" i="5"/>
  <c r="F206" i="5"/>
  <c r="F207" i="5"/>
  <c r="F208" i="5"/>
  <c r="F209" i="5"/>
  <c r="F210" i="5"/>
  <c r="F200" i="5"/>
  <c r="F201" i="5"/>
  <c r="B198" i="5"/>
  <c r="C198" i="5"/>
  <c r="B197" i="5"/>
  <c r="C197" i="5"/>
  <c r="B193" i="5"/>
  <c r="C193" i="5"/>
  <c r="D193" i="5"/>
  <c r="E193" i="5"/>
  <c r="B194" i="5"/>
  <c r="C194" i="5"/>
  <c r="D194" i="5"/>
  <c r="E194" i="5"/>
  <c r="B195" i="5"/>
  <c r="C195" i="5"/>
  <c r="D195" i="5"/>
  <c r="E195" i="5"/>
  <c r="B196" i="5"/>
  <c r="C196" i="5"/>
  <c r="D196" i="5"/>
  <c r="E196" i="5"/>
  <c r="B192" i="5"/>
  <c r="C192" i="5"/>
  <c r="B190" i="5"/>
  <c r="C190" i="5"/>
  <c r="B191" i="5"/>
  <c r="C191" i="5"/>
  <c r="B189" i="5"/>
  <c r="C189" i="5"/>
  <c r="B188" i="5"/>
  <c r="C188" i="5"/>
  <c r="D188" i="5"/>
  <c r="E188" i="5"/>
  <c r="B187" i="5"/>
  <c r="C187" i="5"/>
  <c r="D187" i="5"/>
  <c r="E187" i="5"/>
  <c r="B186" i="5"/>
  <c r="C186" i="5"/>
  <c r="D186" i="5"/>
  <c r="E186" i="5"/>
  <c r="B185" i="5"/>
  <c r="C185" i="5"/>
  <c r="D185" i="5"/>
  <c r="E185" i="5"/>
  <c r="B184" i="5"/>
  <c r="C184" i="5"/>
  <c r="D184" i="5"/>
  <c r="E184" i="5"/>
  <c r="F198" i="5"/>
  <c r="F197" i="5"/>
  <c r="F193" i="5"/>
  <c r="F194" i="5"/>
  <c r="F195" i="5"/>
  <c r="F196" i="5"/>
  <c r="F192" i="5"/>
  <c r="F190" i="5"/>
  <c r="F191" i="5"/>
  <c r="F189" i="5"/>
  <c r="F188" i="5"/>
  <c r="F187" i="5"/>
  <c r="F186" i="5"/>
  <c r="F185" i="5"/>
  <c r="F184" i="5"/>
  <c r="B183" i="5"/>
  <c r="B181" i="5"/>
  <c r="C181" i="5"/>
  <c r="B182" i="5"/>
  <c r="C182" i="5"/>
  <c r="B180" i="5"/>
  <c r="C180" i="5"/>
  <c r="B179" i="5"/>
  <c r="C179" i="5"/>
  <c r="B178" i="5"/>
  <c r="C178" i="5"/>
  <c r="D178" i="5"/>
  <c r="E178" i="5"/>
  <c r="B176" i="5"/>
  <c r="C176" i="5"/>
  <c r="B177" i="5"/>
  <c r="C177" i="5"/>
  <c r="B175" i="5"/>
  <c r="C175" i="5"/>
  <c r="B174" i="5"/>
  <c r="C174" i="5"/>
  <c r="B173" i="5"/>
  <c r="C173" i="5"/>
  <c r="B172" i="5"/>
  <c r="C172" i="5"/>
  <c r="B171" i="5"/>
  <c r="C171" i="5"/>
  <c r="B170" i="5"/>
  <c r="C170" i="5"/>
  <c r="B169" i="5"/>
  <c r="C169" i="5"/>
  <c r="D169" i="5"/>
  <c r="E169" i="5"/>
  <c r="B168" i="5"/>
  <c r="C168" i="5"/>
  <c r="D168" i="5"/>
  <c r="E168" i="5"/>
  <c r="B167" i="5"/>
  <c r="C167" i="5"/>
  <c r="D167" i="5"/>
  <c r="E167" i="5"/>
  <c r="B166" i="5"/>
  <c r="C166" i="5"/>
  <c r="D166" i="5"/>
  <c r="E166" i="5"/>
  <c r="B165" i="5"/>
  <c r="C165" i="5"/>
  <c r="D165" i="5"/>
  <c r="E165" i="5"/>
  <c r="B164" i="5"/>
  <c r="C164" i="5"/>
  <c r="D164" i="5"/>
  <c r="E164" i="5"/>
  <c r="B163" i="5"/>
  <c r="C163" i="5"/>
  <c r="D163" i="5"/>
  <c r="E163" i="5"/>
  <c r="B162" i="5"/>
  <c r="C162" i="5"/>
  <c r="D162" i="5"/>
  <c r="E162" i="5"/>
  <c r="B161" i="5"/>
  <c r="C161" i="5"/>
  <c r="D161" i="5"/>
  <c r="E161" i="5"/>
  <c r="F181" i="5"/>
  <c r="F182" i="5"/>
  <c r="F180" i="5"/>
  <c r="F179" i="5"/>
  <c r="F178" i="5"/>
  <c r="F176" i="5"/>
  <c r="F177" i="5"/>
  <c r="F175" i="5"/>
  <c r="F174" i="5"/>
  <c r="F173" i="5"/>
  <c r="F172" i="5"/>
  <c r="F171" i="5"/>
  <c r="F170" i="5"/>
  <c r="F169" i="5"/>
  <c r="F168" i="5"/>
  <c r="F167" i="5"/>
  <c r="F166" i="5"/>
  <c r="F165" i="5"/>
  <c r="F164" i="5"/>
  <c r="F163" i="5"/>
  <c r="F162" i="5"/>
  <c r="F161" i="5"/>
  <c r="B160" i="5"/>
  <c r="B159" i="5"/>
  <c r="C159" i="5"/>
  <c r="B158" i="5"/>
  <c r="C158" i="5"/>
  <c r="B157" i="5"/>
  <c r="C157" i="5"/>
  <c r="B156" i="5"/>
  <c r="C156" i="5"/>
  <c r="B155" i="5"/>
  <c r="C155" i="5"/>
  <c r="D155" i="5"/>
  <c r="E155" i="5"/>
  <c r="B154" i="5"/>
  <c r="C154" i="5"/>
  <c r="B153" i="5"/>
  <c r="C153" i="5"/>
  <c r="B152" i="5"/>
  <c r="C152" i="5"/>
  <c r="B150" i="5"/>
  <c r="C150" i="5"/>
  <c r="B151" i="5"/>
  <c r="C151" i="5"/>
  <c r="B149" i="5"/>
  <c r="C149" i="5"/>
  <c r="B148" i="5"/>
  <c r="C148" i="5"/>
  <c r="B147" i="5"/>
  <c r="C147" i="5"/>
  <c r="B146" i="5"/>
  <c r="C146" i="5"/>
  <c r="D146" i="5"/>
  <c r="E146" i="5"/>
  <c r="B145" i="5"/>
  <c r="C145" i="5"/>
  <c r="D145" i="5"/>
  <c r="E145" i="5"/>
  <c r="B144" i="5"/>
  <c r="C144" i="5"/>
  <c r="D144" i="5"/>
  <c r="E144" i="5"/>
  <c r="B143" i="5"/>
  <c r="C143" i="5"/>
  <c r="D143" i="5"/>
  <c r="E143" i="5"/>
  <c r="B142" i="5"/>
  <c r="C142" i="5"/>
  <c r="D142" i="5"/>
  <c r="E142" i="5"/>
  <c r="B141" i="5"/>
  <c r="C141" i="5"/>
  <c r="D141" i="5"/>
  <c r="E141" i="5"/>
  <c r="B140" i="5"/>
  <c r="C140" i="5"/>
  <c r="D140" i="5"/>
  <c r="E140" i="5"/>
  <c r="B139" i="5"/>
  <c r="C139" i="5"/>
  <c r="D139" i="5"/>
  <c r="E139" i="5"/>
  <c r="B138" i="5"/>
  <c r="C138" i="5"/>
  <c r="D138" i="5"/>
  <c r="E138" i="5"/>
  <c r="F159" i="5"/>
  <c r="F158" i="5"/>
  <c r="F157" i="5"/>
  <c r="F156" i="5"/>
  <c r="F155" i="5"/>
  <c r="F154" i="5"/>
  <c r="F153" i="5"/>
  <c r="F152" i="5"/>
  <c r="F150" i="5"/>
  <c r="F151" i="5"/>
  <c r="F149" i="5"/>
  <c r="F148" i="5"/>
  <c r="F147" i="5"/>
  <c r="F146" i="5"/>
  <c r="F145" i="5"/>
  <c r="F144" i="5"/>
  <c r="F143" i="5"/>
  <c r="F142" i="5"/>
  <c r="F141" i="5"/>
  <c r="F140" i="5"/>
  <c r="F139" i="5"/>
  <c r="F138" i="5"/>
  <c r="B137" i="5"/>
  <c r="B136" i="5"/>
  <c r="F134" i="5"/>
  <c r="F135" i="5"/>
  <c r="F133" i="5"/>
  <c r="F130" i="5"/>
  <c r="F131" i="5"/>
  <c r="F132" i="5"/>
  <c r="F128" i="5"/>
  <c r="F129" i="5"/>
  <c r="F123" i="5"/>
  <c r="F124" i="5"/>
  <c r="F125" i="5"/>
  <c r="F126" i="5"/>
  <c r="F127" i="5"/>
  <c r="F122" i="5"/>
  <c r="F120" i="5"/>
  <c r="F121" i="5"/>
  <c r="F112" i="5"/>
  <c r="F113" i="5"/>
  <c r="F114" i="5"/>
  <c r="F115" i="5"/>
  <c r="F116" i="5"/>
  <c r="F117" i="5"/>
  <c r="F118" i="5"/>
  <c r="F119" i="5"/>
  <c r="F102" i="5"/>
  <c r="F103" i="5"/>
  <c r="F104" i="5"/>
  <c r="F105" i="5"/>
  <c r="F106" i="5"/>
  <c r="F107" i="5"/>
  <c r="F108" i="5"/>
  <c r="F109" i="5"/>
  <c r="F110" i="5"/>
  <c r="F111" i="5"/>
  <c r="F97" i="5"/>
  <c r="F98" i="5"/>
  <c r="F99" i="5"/>
  <c r="F100" i="5"/>
  <c r="F101" i="5"/>
  <c r="F86" i="5"/>
  <c r="F87" i="5"/>
  <c r="F88" i="5"/>
  <c r="F89" i="5"/>
  <c r="F90" i="5"/>
  <c r="F91" i="5"/>
  <c r="F92" i="5"/>
  <c r="F93" i="5"/>
  <c r="F94" i="5"/>
  <c r="F95" i="5"/>
  <c r="F96" i="5"/>
  <c r="F84" i="5"/>
  <c r="F85" i="5"/>
  <c r="F81" i="5"/>
  <c r="F82" i="5"/>
  <c r="F83" i="5"/>
  <c r="F77" i="5"/>
  <c r="F78" i="5"/>
  <c r="F79" i="5"/>
  <c r="F80" i="5"/>
  <c r="F68" i="5"/>
  <c r="F69" i="5"/>
  <c r="F70" i="5"/>
  <c r="F71" i="5"/>
  <c r="F72" i="5"/>
  <c r="F73" i="5"/>
  <c r="F74" i="5"/>
  <c r="F75" i="5"/>
  <c r="F76" i="5"/>
  <c r="F65" i="5"/>
  <c r="F66" i="5"/>
  <c r="F67" i="5"/>
  <c r="B134" i="5"/>
  <c r="C134" i="5"/>
  <c r="B135" i="5"/>
  <c r="C135" i="5"/>
  <c r="B133" i="5"/>
  <c r="C133" i="5"/>
  <c r="B130" i="5"/>
  <c r="C130" i="5"/>
  <c r="B131" i="5"/>
  <c r="C131" i="5"/>
  <c r="B132" i="5"/>
  <c r="C132" i="5"/>
  <c r="B128" i="5"/>
  <c r="C128" i="5"/>
  <c r="B129" i="5"/>
  <c r="C129" i="5"/>
  <c r="B123" i="5"/>
  <c r="C123" i="5"/>
  <c r="D123" i="5"/>
  <c r="E123" i="5"/>
  <c r="B124" i="5"/>
  <c r="C124" i="5"/>
  <c r="D124" i="5"/>
  <c r="E124" i="5"/>
  <c r="B125" i="5"/>
  <c r="C125" i="5"/>
  <c r="D125" i="5"/>
  <c r="E125" i="5"/>
  <c r="B126" i="5"/>
  <c r="C126" i="5"/>
  <c r="D126" i="5"/>
  <c r="E126" i="5"/>
  <c r="B127" i="5"/>
  <c r="C127" i="5"/>
  <c r="D127" i="5"/>
  <c r="E127" i="5"/>
  <c r="B122" i="5"/>
  <c r="C122" i="5"/>
  <c r="D122" i="5"/>
  <c r="E122" i="5"/>
  <c r="B120" i="5"/>
  <c r="C120" i="5"/>
  <c r="D120" i="5"/>
  <c r="E120" i="5"/>
  <c r="B121" i="5"/>
  <c r="C121" i="5"/>
  <c r="D121" i="5"/>
  <c r="E121" i="5"/>
  <c r="B112" i="5"/>
  <c r="C112" i="5"/>
  <c r="D112" i="5"/>
  <c r="E112" i="5"/>
  <c r="B113" i="5"/>
  <c r="C113" i="5"/>
  <c r="D113" i="5"/>
  <c r="E113" i="5"/>
  <c r="B114" i="5"/>
  <c r="C114" i="5"/>
  <c r="D114" i="5"/>
  <c r="E114" i="5"/>
  <c r="B115" i="5"/>
  <c r="C115" i="5"/>
  <c r="D115" i="5"/>
  <c r="E115" i="5"/>
  <c r="B116" i="5"/>
  <c r="C116" i="5"/>
  <c r="D116" i="5"/>
  <c r="E116" i="5"/>
  <c r="B117" i="5"/>
  <c r="C117" i="5"/>
  <c r="D117" i="5"/>
  <c r="E117" i="5"/>
  <c r="B118" i="5"/>
  <c r="C118" i="5"/>
  <c r="D118" i="5"/>
  <c r="E118" i="5"/>
  <c r="B119" i="5"/>
  <c r="C119" i="5"/>
  <c r="D119" i="5"/>
  <c r="E119" i="5"/>
  <c r="B102" i="5"/>
  <c r="C102" i="5"/>
  <c r="D102" i="5"/>
  <c r="E102" i="5"/>
  <c r="B103" i="5"/>
  <c r="C103" i="5"/>
  <c r="D103" i="5"/>
  <c r="E103" i="5"/>
  <c r="B104" i="5"/>
  <c r="C104" i="5"/>
  <c r="D104" i="5"/>
  <c r="E104" i="5"/>
  <c r="B105" i="5"/>
  <c r="C105" i="5"/>
  <c r="D105" i="5"/>
  <c r="E105" i="5"/>
  <c r="B106" i="5"/>
  <c r="C106" i="5"/>
  <c r="D106" i="5"/>
  <c r="E106" i="5"/>
  <c r="B107" i="5"/>
  <c r="C107" i="5"/>
  <c r="D107" i="5"/>
  <c r="E107" i="5"/>
  <c r="B108" i="5"/>
  <c r="C108" i="5"/>
  <c r="D108" i="5"/>
  <c r="E108" i="5"/>
  <c r="B109" i="5"/>
  <c r="C109" i="5"/>
  <c r="D109" i="5"/>
  <c r="E109" i="5"/>
  <c r="B110" i="5"/>
  <c r="C110" i="5"/>
  <c r="D110" i="5"/>
  <c r="E110" i="5"/>
  <c r="B111" i="5"/>
  <c r="C111" i="5"/>
  <c r="D111" i="5"/>
  <c r="E111" i="5"/>
  <c r="B97" i="5"/>
  <c r="C97" i="5"/>
  <c r="D97" i="5"/>
  <c r="E97" i="5"/>
  <c r="B98" i="5"/>
  <c r="C98" i="5"/>
  <c r="D98" i="5"/>
  <c r="E98" i="5"/>
  <c r="B99" i="5"/>
  <c r="C99" i="5"/>
  <c r="D99" i="5"/>
  <c r="E99" i="5"/>
  <c r="B100" i="5"/>
  <c r="C100" i="5"/>
  <c r="D100" i="5"/>
  <c r="E100" i="5"/>
  <c r="B101" i="5"/>
  <c r="C101" i="5"/>
  <c r="D101" i="5"/>
  <c r="E101" i="5"/>
  <c r="B86" i="5"/>
  <c r="C86" i="5"/>
  <c r="D86" i="5"/>
  <c r="E86" i="5"/>
  <c r="B87" i="5"/>
  <c r="C87" i="5"/>
  <c r="D87" i="5"/>
  <c r="E87" i="5"/>
  <c r="B88" i="5"/>
  <c r="C88" i="5"/>
  <c r="D88" i="5"/>
  <c r="E88" i="5"/>
  <c r="B89" i="5"/>
  <c r="C89" i="5"/>
  <c r="D89" i="5"/>
  <c r="E89" i="5"/>
  <c r="B90" i="5"/>
  <c r="C90" i="5"/>
  <c r="D90" i="5"/>
  <c r="E90" i="5"/>
  <c r="B91" i="5"/>
  <c r="C91" i="5"/>
  <c r="D91" i="5"/>
  <c r="E91" i="5"/>
  <c r="B92" i="5"/>
  <c r="C92" i="5"/>
  <c r="D92" i="5"/>
  <c r="E92" i="5"/>
  <c r="B93" i="5"/>
  <c r="C93" i="5"/>
  <c r="D93" i="5"/>
  <c r="E93" i="5"/>
  <c r="B94" i="5"/>
  <c r="C94" i="5"/>
  <c r="D94" i="5"/>
  <c r="E94" i="5"/>
  <c r="B95" i="5"/>
  <c r="C95" i="5"/>
  <c r="D95" i="5"/>
  <c r="E95" i="5"/>
  <c r="B96" i="5"/>
  <c r="C96" i="5"/>
  <c r="D96" i="5"/>
  <c r="E96" i="5"/>
  <c r="B84" i="5"/>
  <c r="C84" i="5"/>
  <c r="D84" i="5"/>
  <c r="E84" i="5"/>
  <c r="B85" i="5"/>
  <c r="C85" i="5"/>
  <c r="D85" i="5"/>
  <c r="E85" i="5"/>
  <c r="B81" i="5"/>
  <c r="C81" i="5"/>
  <c r="D81" i="5"/>
  <c r="E81" i="5"/>
  <c r="B82" i="5"/>
  <c r="C82" i="5"/>
  <c r="D82" i="5"/>
  <c r="E82" i="5"/>
  <c r="B83" i="5"/>
  <c r="C83" i="5"/>
  <c r="D83" i="5"/>
  <c r="E83" i="5"/>
  <c r="B77" i="5"/>
  <c r="C77" i="5"/>
  <c r="D77" i="5"/>
  <c r="E77" i="5"/>
  <c r="B78" i="5"/>
  <c r="C78" i="5"/>
  <c r="D78" i="5"/>
  <c r="E78" i="5"/>
  <c r="B79" i="5"/>
  <c r="C79" i="5"/>
  <c r="D79" i="5"/>
  <c r="E79" i="5"/>
  <c r="B80" i="5"/>
  <c r="C80" i="5"/>
  <c r="D80" i="5"/>
  <c r="E80" i="5"/>
  <c r="B68" i="5"/>
  <c r="C68" i="5"/>
  <c r="D68" i="5"/>
  <c r="E68" i="5"/>
  <c r="B69" i="5"/>
  <c r="C69" i="5"/>
  <c r="D69" i="5"/>
  <c r="E69" i="5"/>
  <c r="B70" i="5"/>
  <c r="C70" i="5"/>
  <c r="D70" i="5"/>
  <c r="E70" i="5"/>
  <c r="B71" i="5"/>
  <c r="C71" i="5"/>
  <c r="D71" i="5"/>
  <c r="E71" i="5"/>
  <c r="B72" i="5"/>
  <c r="C72" i="5"/>
  <c r="D72" i="5"/>
  <c r="E72" i="5"/>
  <c r="B73" i="5"/>
  <c r="C73" i="5"/>
  <c r="D73" i="5"/>
  <c r="E73" i="5"/>
  <c r="B74" i="5"/>
  <c r="C74" i="5"/>
  <c r="D74" i="5"/>
  <c r="E74" i="5"/>
  <c r="B75" i="5"/>
  <c r="C75" i="5"/>
  <c r="D75" i="5"/>
  <c r="E75" i="5"/>
  <c r="B76" i="5"/>
  <c r="C76" i="5"/>
  <c r="D76" i="5"/>
  <c r="E76" i="5"/>
  <c r="B65" i="5"/>
  <c r="C65" i="5"/>
  <c r="D65" i="5"/>
  <c r="E65" i="5"/>
  <c r="B66" i="5"/>
  <c r="C66" i="5"/>
  <c r="D66" i="5"/>
  <c r="E66" i="5"/>
  <c r="B67" i="5"/>
  <c r="C67" i="5"/>
  <c r="D67" i="5"/>
  <c r="E67" i="5"/>
  <c r="B61" i="5"/>
  <c r="C61" i="5"/>
  <c r="D61" i="5"/>
  <c r="E61" i="5"/>
  <c r="B62" i="5"/>
  <c r="C62" i="5"/>
  <c r="D62" i="5"/>
  <c r="E62" i="5"/>
  <c r="B63" i="5"/>
  <c r="C63" i="5"/>
  <c r="D63" i="5"/>
  <c r="E63" i="5"/>
  <c r="B60" i="5"/>
  <c r="C60" i="5"/>
  <c r="B59" i="5"/>
  <c r="C59" i="5"/>
  <c r="B57" i="5"/>
  <c r="C57" i="5"/>
  <c r="B58" i="5"/>
  <c r="C58" i="5"/>
  <c r="B56" i="5"/>
  <c r="C56" i="5"/>
  <c r="B55" i="5"/>
  <c r="C55" i="5"/>
  <c r="B52" i="5"/>
  <c r="C52" i="5"/>
  <c r="D52" i="5"/>
  <c r="E52" i="5"/>
  <c r="B53" i="5"/>
  <c r="C53" i="5"/>
  <c r="D53" i="5"/>
  <c r="E53" i="5"/>
  <c r="B54" i="5"/>
  <c r="C54" i="5"/>
  <c r="D54" i="5"/>
  <c r="E54" i="5"/>
  <c r="B51" i="5"/>
  <c r="C51" i="5"/>
  <c r="D51" i="5"/>
  <c r="E51" i="5"/>
  <c r="B47" i="5"/>
  <c r="C47" i="5"/>
  <c r="D47" i="5"/>
  <c r="E47" i="5"/>
  <c r="B48" i="5"/>
  <c r="C48" i="5"/>
  <c r="D48" i="5"/>
  <c r="E48" i="5"/>
  <c r="B49" i="5"/>
  <c r="C49" i="5"/>
  <c r="D49" i="5"/>
  <c r="E49" i="5"/>
  <c r="B50" i="5"/>
  <c r="C50" i="5"/>
  <c r="D50" i="5"/>
  <c r="E50" i="5"/>
  <c r="B46" i="5"/>
  <c r="C46" i="5"/>
  <c r="D46" i="5"/>
  <c r="E46" i="5"/>
  <c r="B44" i="5"/>
  <c r="C44" i="5"/>
  <c r="D44" i="5"/>
  <c r="E44" i="5"/>
  <c r="B45" i="5"/>
  <c r="C45" i="5"/>
  <c r="D45" i="5"/>
  <c r="E45" i="5"/>
  <c r="B40" i="5"/>
  <c r="C40" i="5"/>
  <c r="D40" i="5"/>
  <c r="E40" i="5"/>
  <c r="B41" i="5"/>
  <c r="C41" i="5"/>
  <c r="D41" i="5"/>
  <c r="E41" i="5"/>
  <c r="B42" i="5"/>
  <c r="C42" i="5"/>
  <c r="D42" i="5"/>
  <c r="E42" i="5"/>
  <c r="B43" i="5"/>
  <c r="C43" i="5"/>
  <c r="D43" i="5"/>
  <c r="E43" i="5"/>
  <c r="B39" i="5"/>
  <c r="C39" i="5"/>
  <c r="D39" i="5"/>
  <c r="E39" i="5"/>
  <c r="B37" i="5"/>
  <c r="C37" i="5"/>
  <c r="D37" i="5"/>
  <c r="E37" i="5"/>
  <c r="B38" i="5"/>
  <c r="C38" i="5"/>
  <c r="D38" i="5"/>
  <c r="E38" i="5"/>
  <c r="B36" i="5"/>
  <c r="C36" i="5"/>
  <c r="D36" i="5"/>
  <c r="E36"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7" i="5"/>
  <c r="C7" i="5"/>
  <c r="B8" i="5"/>
  <c r="C8" i="5"/>
  <c r="B9" i="5"/>
  <c r="C9" i="5"/>
  <c r="B10" i="5"/>
  <c r="C10" i="5"/>
  <c r="B11" i="5"/>
  <c r="C11" i="5"/>
  <c r="B12" i="5"/>
  <c r="C12" i="5"/>
  <c r="B13" i="5"/>
  <c r="C13" i="5"/>
  <c r="B14" i="5"/>
  <c r="C14" i="5"/>
  <c r="B15" i="5"/>
  <c r="C15" i="5"/>
  <c r="B16" i="5"/>
  <c r="C16" i="5"/>
  <c r="B17" i="5"/>
  <c r="C17" i="5"/>
  <c r="B4" i="5"/>
  <c r="C4" i="5"/>
  <c r="D4" i="5"/>
  <c r="E4" i="5"/>
  <c r="B5" i="5"/>
  <c r="C5" i="5"/>
  <c r="D5" i="5"/>
  <c r="E5" i="5"/>
  <c r="B6" i="5"/>
  <c r="C6" i="5"/>
  <c r="D6" i="5"/>
  <c r="E6" i="5"/>
  <c r="F61" i="5"/>
  <c r="F62" i="5"/>
  <c r="F63" i="5"/>
  <c r="F60" i="5"/>
  <c r="F59" i="5"/>
  <c r="F57" i="5"/>
  <c r="F58" i="5"/>
  <c r="F56" i="5"/>
  <c r="F55" i="5"/>
  <c r="F52" i="5"/>
  <c r="F53" i="5"/>
  <c r="F54" i="5"/>
  <c r="F51" i="5"/>
  <c r="F47" i="5"/>
  <c r="F48" i="5"/>
  <c r="F49" i="5"/>
  <c r="F50" i="5"/>
  <c r="F46" i="5"/>
  <c r="F44" i="5"/>
  <c r="F45" i="5"/>
  <c r="F40" i="5"/>
  <c r="F41" i="5"/>
  <c r="F42" i="5"/>
  <c r="F43" i="5"/>
  <c r="F39" i="5"/>
  <c r="F37" i="5"/>
  <c r="F38" i="5"/>
  <c r="F36" i="5"/>
  <c r="F18" i="5"/>
  <c r="F19" i="5"/>
  <c r="F20" i="5"/>
  <c r="F21" i="5"/>
  <c r="F22" i="5"/>
  <c r="F23" i="5"/>
  <c r="F24" i="5"/>
  <c r="F25" i="5"/>
  <c r="F26" i="5"/>
  <c r="F27" i="5"/>
  <c r="F28" i="5"/>
  <c r="F29" i="5"/>
  <c r="F30" i="5"/>
  <c r="F31" i="5"/>
  <c r="F32" i="5"/>
  <c r="F33" i="5"/>
  <c r="F34" i="5"/>
  <c r="F35" i="5"/>
  <c r="F7" i="5"/>
  <c r="F8" i="5"/>
  <c r="F9" i="5"/>
  <c r="F10" i="5"/>
  <c r="F11" i="5"/>
  <c r="F12" i="5"/>
  <c r="F13" i="5"/>
  <c r="F14" i="5"/>
  <c r="F15" i="5"/>
  <c r="F16" i="5"/>
  <c r="F17" i="5"/>
  <c r="F4" i="5"/>
  <c r="F5" i="5"/>
  <c r="F6" i="5"/>
  <c r="O292" i="2"/>
  <c r="O293" i="2"/>
  <c r="O294" i="2"/>
  <c r="O295" i="2"/>
  <c r="O296" i="2"/>
  <c r="O297" i="2"/>
  <c r="O298" i="2"/>
  <c r="O299" i="2"/>
  <c r="O291" i="2"/>
  <c r="D262" i="5"/>
  <c r="E262" i="5"/>
  <c r="N295" i="2"/>
  <c r="N296" i="2"/>
  <c r="N297" i="2"/>
  <c r="N294" i="2"/>
  <c r="N292" i="2"/>
  <c r="N299" i="2"/>
  <c r="D261" i="5"/>
  <c r="N298" i="2"/>
  <c r="N293" i="2"/>
  <c r="N291" i="2"/>
  <c r="N325" i="2"/>
  <c r="J325" i="8" l="1"/>
  <c r="E325" i="8"/>
  <c r="G325" i="8"/>
  <c r="H325" i="8" s="1"/>
  <c r="AV325" i="8" s="1"/>
  <c r="G291" i="8"/>
  <c r="J291" i="8"/>
  <c r="E291" i="8"/>
  <c r="H291" i="8"/>
  <c r="E298" i="8"/>
  <c r="G298" i="8"/>
  <c r="J298" i="8"/>
  <c r="H298" i="8"/>
  <c r="G299" i="8"/>
  <c r="H299" i="8" s="1"/>
  <c r="E299" i="8"/>
  <c r="J299" i="8"/>
  <c r="E294" i="8"/>
  <c r="G294" i="8"/>
  <c r="J294" i="8"/>
  <c r="H294" i="8"/>
  <c r="E296" i="8"/>
  <c r="G296" i="8"/>
  <c r="J296" i="8"/>
  <c r="H296" i="8"/>
  <c r="G293" i="8"/>
  <c r="E293" i="8"/>
  <c r="J293" i="8"/>
  <c r="H293" i="8"/>
  <c r="E292" i="8"/>
  <c r="G292" i="8"/>
  <c r="J292" i="8"/>
  <c r="H292" i="8"/>
  <c r="G297" i="8"/>
  <c r="E297" i="8"/>
  <c r="J297" i="8"/>
  <c r="H297" i="8"/>
  <c r="G295" i="8"/>
  <c r="E295" i="8"/>
  <c r="J295" i="8"/>
  <c r="H295" i="8"/>
  <c r="P23" i="8"/>
  <c r="R23" i="8"/>
  <c r="L23" i="8"/>
  <c r="AX41" i="8"/>
  <c r="L41" i="8"/>
  <c r="AZ41" i="8" s="1"/>
  <c r="R35" i="8"/>
  <c r="L35" i="8"/>
  <c r="T35" i="8" s="1"/>
  <c r="AZ301" i="8"/>
  <c r="D154" i="5"/>
  <c r="D200" i="7"/>
  <c r="D179" i="5"/>
  <c r="D225" i="7"/>
  <c r="E175" i="5"/>
  <c r="E221" i="7"/>
  <c r="D192" i="5"/>
  <c r="D238" i="7"/>
  <c r="E153" i="5"/>
  <c r="E199" i="7"/>
  <c r="D263" i="5"/>
  <c r="D325" i="7"/>
  <c r="D152" i="5"/>
  <c r="D198" i="7"/>
  <c r="E260" i="5"/>
  <c r="E323" i="7"/>
  <c r="E191" i="5"/>
  <c r="E237" i="7"/>
  <c r="D177" i="5"/>
  <c r="D223" i="7"/>
  <c r="D190" i="5"/>
  <c r="D236" i="7"/>
  <c r="D175" i="5"/>
  <c r="D221" i="7"/>
  <c r="E179" i="5"/>
  <c r="E225" i="7"/>
  <c r="D156" i="5"/>
  <c r="D202" i="7"/>
  <c r="E177" i="5"/>
  <c r="E223" i="7"/>
  <c r="E152" i="5"/>
  <c r="E198" i="7"/>
  <c r="D191" i="5"/>
  <c r="D237" i="7"/>
  <c r="D153" i="5"/>
  <c r="D199" i="7"/>
  <c r="E154" i="5"/>
  <c r="E200" i="7"/>
  <c r="E261" i="5"/>
  <c r="E324" i="7"/>
  <c r="D260" i="5"/>
  <c r="D323" i="7"/>
  <c r="D176" i="5"/>
  <c r="D222" i="7"/>
  <c r="E192" i="5"/>
  <c r="E238" i="7"/>
  <c r="E190" i="5"/>
  <c r="E236" i="7"/>
  <c r="E156" i="5"/>
  <c r="E202" i="7"/>
  <c r="E176" i="5"/>
  <c r="E222" i="7"/>
  <c r="E128" i="5"/>
  <c r="E168" i="7"/>
  <c r="D128" i="5"/>
  <c r="D168" i="7"/>
  <c r="D129" i="5"/>
  <c r="D169" i="7"/>
  <c r="D59" i="5"/>
  <c r="D66" i="7"/>
  <c r="E59" i="5"/>
  <c r="E66" i="7"/>
  <c r="E129" i="5"/>
  <c r="E169" i="7"/>
  <c r="O322" i="2"/>
  <c r="N322" i="2"/>
  <c r="N340" i="2"/>
  <c r="N341" i="2"/>
  <c r="N342" i="2"/>
  <c r="N343" i="2"/>
  <c r="N344" i="2"/>
  <c r="D178" i="7" s="1"/>
  <c r="N339" i="2"/>
  <c r="N347" i="2"/>
  <c r="N346" i="2"/>
  <c r="N345" i="2"/>
  <c r="N338" i="2"/>
  <c r="O339" i="2"/>
  <c r="O340" i="2"/>
  <c r="O341" i="2"/>
  <c r="O342" i="2"/>
  <c r="O343" i="2"/>
  <c r="O344" i="2"/>
  <c r="O345" i="2"/>
  <c r="O346" i="2"/>
  <c r="O347" i="2"/>
  <c r="O338" i="2"/>
  <c r="E291" i="5"/>
  <c r="E292" i="5"/>
  <c r="E293" i="5"/>
  <c r="E294" i="5"/>
  <c r="E295" i="5"/>
  <c r="E296" i="5"/>
  <c r="E297" i="5"/>
  <c r="E290" i="5"/>
  <c r="D291" i="5"/>
  <c r="D292" i="5"/>
  <c r="D293" i="5"/>
  <c r="D294" i="5"/>
  <c r="D295" i="5"/>
  <c r="D296" i="5"/>
  <c r="D297" i="5"/>
  <c r="N25" i="2"/>
  <c r="N26" i="2"/>
  <c r="N27" i="2"/>
  <c r="N28" i="2"/>
  <c r="N29" i="2"/>
  <c r="N30" i="2"/>
  <c r="N31" i="2"/>
  <c r="N32" i="2"/>
  <c r="N33" i="2"/>
  <c r="N34" i="2"/>
  <c r="D30" i="5"/>
  <c r="N36" i="2"/>
  <c r="N37" i="2"/>
  <c r="N40" i="2"/>
  <c r="D219" i="5"/>
  <c r="N24" i="2"/>
  <c r="N14" i="2"/>
  <c r="O24" i="2"/>
  <c r="O25" i="2"/>
  <c r="O26" i="2"/>
  <c r="O27" i="2"/>
  <c r="O28" i="2"/>
  <c r="O29" i="2"/>
  <c r="O30" i="2"/>
  <c r="O31" i="2"/>
  <c r="O32" i="2"/>
  <c r="O33" i="2"/>
  <c r="O34" i="2"/>
  <c r="O35" i="2"/>
  <c r="O36" i="2"/>
  <c r="O37" i="2"/>
  <c r="O40" i="2"/>
  <c r="O41" i="2"/>
  <c r="O23" i="2"/>
  <c r="O9" i="2"/>
  <c r="D18" i="5"/>
  <c r="N9" i="2"/>
  <c r="O10" i="2"/>
  <c r="O11" i="2"/>
  <c r="O12" i="2"/>
  <c r="O13" i="2"/>
  <c r="O14" i="2"/>
  <c r="O15" i="2"/>
  <c r="O16" i="2"/>
  <c r="O17" i="2"/>
  <c r="O18" i="2"/>
  <c r="N12" i="2"/>
  <c r="N13" i="2"/>
  <c r="D14" i="5"/>
  <c r="D15" i="5"/>
  <c r="D16" i="5"/>
  <c r="D17" i="5"/>
  <c r="N11" i="2"/>
  <c r="N10" i="2"/>
  <c r="N323" i="2"/>
  <c r="N326" i="2"/>
  <c r="N327" i="2"/>
  <c r="N328" i="2"/>
  <c r="N330" i="2"/>
  <c r="N331" i="2"/>
  <c r="N332" i="2"/>
  <c r="N333" i="2"/>
  <c r="N334" i="2"/>
  <c r="N335" i="2"/>
  <c r="O323" i="2"/>
  <c r="O324" i="2"/>
  <c r="O325" i="2"/>
  <c r="O326" i="2"/>
  <c r="O327" i="2"/>
  <c r="O328" i="2"/>
  <c r="O330" i="2"/>
  <c r="O331" i="2"/>
  <c r="O332" i="2"/>
  <c r="O333" i="2"/>
  <c r="O334" i="2"/>
  <c r="O335" i="2"/>
  <c r="O275" i="2"/>
  <c r="O276" i="2"/>
  <c r="O277" i="2"/>
  <c r="O278" i="2"/>
  <c r="O279" i="2"/>
  <c r="O280" i="2"/>
  <c r="O281" i="2"/>
  <c r="O282" i="2"/>
  <c r="O283" i="2"/>
  <c r="O284" i="2"/>
  <c r="O285" i="2"/>
  <c r="O286" i="2"/>
  <c r="O287" i="2"/>
  <c r="E253" i="5"/>
  <c r="O274" i="2"/>
  <c r="N276" i="2"/>
  <c r="N277" i="2"/>
  <c r="N278" i="2"/>
  <c r="N279" i="2"/>
  <c r="N280" i="2"/>
  <c r="N281" i="2"/>
  <c r="N282" i="2"/>
  <c r="N283" i="2"/>
  <c r="N284" i="2"/>
  <c r="N285" i="2"/>
  <c r="N286" i="2"/>
  <c r="N287" i="2"/>
  <c r="N288" i="2"/>
  <c r="N274" i="2"/>
  <c r="N256" i="2"/>
  <c r="N255" i="2"/>
  <c r="N254" i="2"/>
  <c r="N253" i="2"/>
  <c r="N252" i="2"/>
  <c r="N258" i="2"/>
  <c r="N257" i="2"/>
  <c r="N251" i="2"/>
  <c r="N250" i="2"/>
  <c r="C161" i="4"/>
  <c r="C159" i="4"/>
  <c r="C158" i="4"/>
  <c r="C157" i="4"/>
  <c r="C156" i="4"/>
  <c r="C155" i="4"/>
  <c r="J335" i="8" l="1"/>
  <c r="E335" i="8"/>
  <c r="G335" i="8"/>
  <c r="H335" i="8"/>
  <c r="X335" i="8" s="1"/>
  <c r="J333" i="8"/>
  <c r="E333" i="8"/>
  <c r="G333" i="8"/>
  <c r="H333" i="8"/>
  <c r="X333" i="8" s="1"/>
  <c r="J331" i="8"/>
  <c r="E331" i="8"/>
  <c r="G331" i="8"/>
  <c r="H331" i="8"/>
  <c r="AV331" i="8" s="1"/>
  <c r="E328" i="8"/>
  <c r="J328" i="8"/>
  <c r="G328" i="8"/>
  <c r="H328" i="8"/>
  <c r="AV328" i="8" s="1"/>
  <c r="E326" i="8"/>
  <c r="J326" i="8"/>
  <c r="G326" i="8"/>
  <c r="H326" i="8"/>
  <c r="AV326" i="8" s="1"/>
  <c r="J323" i="8"/>
  <c r="E323" i="8"/>
  <c r="G323" i="8"/>
  <c r="H323" i="8"/>
  <c r="E322" i="8"/>
  <c r="G322" i="8"/>
  <c r="J322" i="8"/>
  <c r="H322" i="8"/>
  <c r="E334" i="8"/>
  <c r="J334" i="8"/>
  <c r="G334" i="8"/>
  <c r="H334" i="8"/>
  <c r="X334" i="8" s="1"/>
  <c r="E332" i="8"/>
  <c r="J332" i="8"/>
  <c r="G332" i="8"/>
  <c r="H332" i="8"/>
  <c r="P332" i="8" s="1"/>
  <c r="E330" i="8"/>
  <c r="J330" i="8"/>
  <c r="G330" i="8"/>
  <c r="H330" i="8"/>
  <c r="AV330" i="8" s="1"/>
  <c r="J327" i="8"/>
  <c r="E327" i="8"/>
  <c r="G327" i="8"/>
  <c r="H327" i="8"/>
  <c r="AV327" i="8" s="1"/>
  <c r="E324" i="8"/>
  <c r="G324" i="8"/>
  <c r="J324" i="8"/>
  <c r="H324" i="8"/>
  <c r="AX325" i="8"/>
  <c r="L325" i="8"/>
  <c r="AZ325" i="8" s="1"/>
  <c r="K309" i="8"/>
  <c r="AF295" i="8"/>
  <c r="BL295" i="8"/>
  <c r="AF297" i="8"/>
  <c r="BL297" i="8"/>
  <c r="BT292" i="8"/>
  <c r="AF292" i="8"/>
  <c r="AF293" i="8"/>
  <c r="BT293" i="8"/>
  <c r="BD296" i="8"/>
  <c r="AF296" i="8"/>
  <c r="AF294" i="8"/>
  <c r="BD294" i="8"/>
  <c r="BD299" i="8"/>
  <c r="AF299" i="8"/>
  <c r="AF298" i="8"/>
  <c r="BL298" i="8"/>
  <c r="I309" i="8"/>
  <c r="L291" i="8"/>
  <c r="AH295" i="8"/>
  <c r="BN295" i="8"/>
  <c r="L295" i="8"/>
  <c r="BN297" i="8"/>
  <c r="L297" i="8"/>
  <c r="AH297" i="8"/>
  <c r="BV292" i="8"/>
  <c r="AH292" i="8"/>
  <c r="L292" i="8"/>
  <c r="BV293" i="8"/>
  <c r="L293" i="8"/>
  <c r="AH293" i="8"/>
  <c r="BF296" i="8"/>
  <c r="AH296" i="8"/>
  <c r="L296" i="8"/>
  <c r="BF294" i="8"/>
  <c r="L294" i="8"/>
  <c r="AH294" i="8"/>
  <c r="AH299" i="8"/>
  <c r="BF299" i="8"/>
  <c r="L299" i="8"/>
  <c r="BN298" i="8"/>
  <c r="L298" i="8"/>
  <c r="AH298" i="8"/>
  <c r="G13" i="8"/>
  <c r="H13" i="8" s="1"/>
  <c r="P13" i="8" s="1"/>
  <c r="E13" i="8"/>
  <c r="J13" i="8"/>
  <c r="E10" i="8"/>
  <c r="G10" i="8"/>
  <c r="J10" i="8"/>
  <c r="H10" i="8"/>
  <c r="P10" i="8" s="1"/>
  <c r="G11" i="8"/>
  <c r="E11" i="8"/>
  <c r="J11" i="8"/>
  <c r="H11" i="8"/>
  <c r="P11" i="8" s="1"/>
  <c r="E12" i="8"/>
  <c r="G12" i="8"/>
  <c r="J12" i="8"/>
  <c r="H12" i="8"/>
  <c r="P12" i="8" s="1"/>
  <c r="G9" i="8"/>
  <c r="H9" i="8" s="1"/>
  <c r="P9" i="8" s="1"/>
  <c r="J9" i="8"/>
  <c r="E9" i="8"/>
  <c r="E14" i="8"/>
  <c r="G14" i="8"/>
  <c r="J14" i="8"/>
  <c r="H14" i="8"/>
  <c r="P14" i="8" s="1"/>
  <c r="J24" i="8"/>
  <c r="E24" i="8"/>
  <c r="G24" i="8"/>
  <c r="H24" i="8" s="1"/>
  <c r="E40" i="8"/>
  <c r="G40" i="8"/>
  <c r="J40" i="8"/>
  <c r="H40" i="8"/>
  <c r="P40" i="8" s="1"/>
  <c r="J36" i="8"/>
  <c r="E36" i="8"/>
  <c r="G36" i="8"/>
  <c r="H36" i="8" s="1"/>
  <c r="P36" i="8" s="1"/>
  <c r="J34" i="8"/>
  <c r="E34" i="8"/>
  <c r="G34" i="8"/>
  <c r="H34" i="8" s="1"/>
  <c r="P34" i="8" s="1"/>
  <c r="J32" i="8"/>
  <c r="E32" i="8"/>
  <c r="G32" i="8"/>
  <c r="H32" i="8" s="1"/>
  <c r="P32" i="8" s="1"/>
  <c r="E30" i="8"/>
  <c r="G30" i="8"/>
  <c r="J30" i="8"/>
  <c r="H30" i="8"/>
  <c r="P30" i="8" s="1"/>
  <c r="J28" i="8"/>
  <c r="E28" i="8"/>
  <c r="G28" i="8"/>
  <c r="H28" i="8" s="1"/>
  <c r="P28" i="8" s="1"/>
  <c r="E26" i="8"/>
  <c r="G26" i="8"/>
  <c r="J26" i="8"/>
  <c r="H26" i="8"/>
  <c r="P26" i="8" s="1"/>
  <c r="T23" i="8"/>
  <c r="E37" i="8"/>
  <c r="G37" i="8"/>
  <c r="J37" i="8"/>
  <c r="H37" i="8"/>
  <c r="P37" i="8" s="1"/>
  <c r="E33" i="8"/>
  <c r="J33" i="8"/>
  <c r="G33" i="8"/>
  <c r="H33" i="8"/>
  <c r="P33" i="8" s="1"/>
  <c r="E31" i="8"/>
  <c r="J31" i="8"/>
  <c r="G31" i="8"/>
  <c r="H31" i="8"/>
  <c r="P31" i="8" s="1"/>
  <c r="E29" i="8"/>
  <c r="J29" i="8"/>
  <c r="G29" i="8"/>
  <c r="H29" i="8"/>
  <c r="P29" i="8" s="1"/>
  <c r="E27" i="8"/>
  <c r="J27" i="8"/>
  <c r="G27" i="8"/>
  <c r="H27" i="8"/>
  <c r="P27" i="8" s="1"/>
  <c r="E25" i="8"/>
  <c r="J25" i="8"/>
  <c r="G25" i="8"/>
  <c r="H25" i="8"/>
  <c r="P25" i="8" s="1"/>
  <c r="G287" i="8"/>
  <c r="J287" i="8"/>
  <c r="E287" i="8"/>
  <c r="H287" i="8"/>
  <c r="AV287" i="8" s="1"/>
  <c r="G283" i="8"/>
  <c r="E283" i="8"/>
  <c r="J283" i="8"/>
  <c r="H283" i="8"/>
  <c r="AV283" i="8" s="1"/>
  <c r="G281" i="8"/>
  <c r="E281" i="8"/>
  <c r="J281" i="8"/>
  <c r="H281" i="8"/>
  <c r="AV281" i="8" s="1"/>
  <c r="G279" i="8"/>
  <c r="E279" i="8"/>
  <c r="J279" i="8"/>
  <c r="H279" i="8"/>
  <c r="AV279" i="8" s="1"/>
  <c r="G277" i="8"/>
  <c r="E277" i="8"/>
  <c r="J277" i="8"/>
  <c r="H277" i="8"/>
  <c r="AV277" i="8" s="1"/>
  <c r="E274" i="8"/>
  <c r="G274" i="8"/>
  <c r="J274" i="8"/>
  <c r="H274" i="8"/>
  <c r="AV274" i="8" s="1"/>
  <c r="G285" i="8"/>
  <c r="J285" i="8"/>
  <c r="E285" i="8"/>
  <c r="H285" i="8"/>
  <c r="AV285" i="8" s="1"/>
  <c r="E288" i="8"/>
  <c r="G288" i="8"/>
  <c r="J288" i="8"/>
  <c r="H288" i="8"/>
  <c r="AV288" i="8" s="1"/>
  <c r="E286" i="8"/>
  <c r="G286" i="8"/>
  <c r="J286" i="8"/>
  <c r="H286" i="8"/>
  <c r="AV286" i="8" s="1"/>
  <c r="E284" i="8"/>
  <c r="G284" i="8"/>
  <c r="J284" i="8"/>
  <c r="H284" i="8"/>
  <c r="AV284" i="8" s="1"/>
  <c r="E282" i="8"/>
  <c r="G282" i="8"/>
  <c r="J282" i="8"/>
  <c r="H282" i="8"/>
  <c r="AV282" i="8" s="1"/>
  <c r="E280" i="8"/>
  <c r="G280" i="8"/>
  <c r="J280" i="8"/>
  <c r="H280" i="8"/>
  <c r="AV280" i="8" s="1"/>
  <c r="E278" i="8"/>
  <c r="G278" i="8"/>
  <c r="J278" i="8"/>
  <c r="H278" i="8"/>
  <c r="AV278" i="8" s="1"/>
  <c r="E276" i="8"/>
  <c r="G276" i="8"/>
  <c r="J276" i="8"/>
  <c r="H276" i="8"/>
  <c r="AV276" i="8" s="1"/>
  <c r="G250" i="8"/>
  <c r="H250" i="8" s="1"/>
  <c r="E250" i="8"/>
  <c r="J250" i="8"/>
  <c r="E257" i="8"/>
  <c r="G257" i="8"/>
  <c r="J257" i="8"/>
  <c r="H257" i="8"/>
  <c r="G252" i="8"/>
  <c r="H252" i="8" s="1"/>
  <c r="P252" i="8" s="1"/>
  <c r="E252" i="8"/>
  <c r="J252" i="8"/>
  <c r="G254" i="8"/>
  <c r="H254" i="8" s="1"/>
  <c r="J254" i="8"/>
  <c r="E254" i="8"/>
  <c r="G256" i="8"/>
  <c r="H256" i="8" s="1"/>
  <c r="P256" i="8" s="1"/>
  <c r="J256" i="8"/>
  <c r="E256" i="8"/>
  <c r="E251" i="8"/>
  <c r="G251" i="8"/>
  <c r="J251" i="8"/>
  <c r="H251" i="8"/>
  <c r="G258" i="8"/>
  <c r="H258" i="8" s="1"/>
  <c r="E258" i="8"/>
  <c r="J258" i="8"/>
  <c r="E253" i="8"/>
  <c r="G253" i="8"/>
  <c r="J253" i="8"/>
  <c r="H253" i="8"/>
  <c r="E255" i="8"/>
  <c r="G255" i="8"/>
  <c r="J255" i="8"/>
  <c r="H255" i="8"/>
  <c r="D149" i="5"/>
  <c r="D195" i="7"/>
  <c r="E170" i="5"/>
  <c r="E216" i="7"/>
  <c r="D239" i="5"/>
  <c r="D308" i="7"/>
  <c r="D246" i="5"/>
  <c r="D315" i="7"/>
  <c r="E249" i="5"/>
  <c r="E318" i="7"/>
  <c r="E241" i="5"/>
  <c r="E310" i="7"/>
  <c r="E266" i="5"/>
  <c r="E328" i="7"/>
  <c r="D157" i="5"/>
  <c r="D203" i="7"/>
  <c r="E219" i="5"/>
  <c r="E268" i="7"/>
  <c r="D159" i="5"/>
  <c r="D205" i="7"/>
  <c r="D173" i="5"/>
  <c r="D219" i="7"/>
  <c r="E256" i="5"/>
  <c r="E304" i="7"/>
  <c r="D189" i="5"/>
  <c r="D235" i="7"/>
  <c r="D259" i="5"/>
  <c r="D307" i="7"/>
  <c r="E257" i="5"/>
  <c r="E305" i="7"/>
  <c r="D251" i="5"/>
  <c r="D320" i="7"/>
  <c r="D243" i="5"/>
  <c r="D312" i="7"/>
  <c r="E250" i="5"/>
  <c r="E319" i="7"/>
  <c r="E242" i="5"/>
  <c r="E311" i="7"/>
  <c r="E267" i="5"/>
  <c r="E329" i="7"/>
  <c r="D180" i="5"/>
  <c r="D226" i="7"/>
  <c r="E270" i="5"/>
  <c r="E332" i="7"/>
  <c r="D172" i="5"/>
  <c r="D218" i="7"/>
  <c r="D151" i="5"/>
  <c r="D197" i="7"/>
  <c r="E149" i="5"/>
  <c r="E195" i="7"/>
  <c r="E150" i="5"/>
  <c r="E196" i="7"/>
  <c r="D148" i="5"/>
  <c r="D194" i="7"/>
  <c r="D254" i="5"/>
  <c r="D302" i="7"/>
  <c r="E148" i="5"/>
  <c r="E194" i="7"/>
  <c r="E254" i="5"/>
  <c r="E302" i="7"/>
  <c r="D253" i="5"/>
  <c r="D322" i="7"/>
  <c r="D249" i="5"/>
  <c r="D318" i="7"/>
  <c r="D245" i="5"/>
  <c r="D314" i="7"/>
  <c r="D241" i="5"/>
  <c r="D310" i="7"/>
  <c r="E252" i="5"/>
  <c r="E321" i="7"/>
  <c r="E248" i="5"/>
  <c r="E317" i="7"/>
  <c r="E244" i="5"/>
  <c r="E313" i="7"/>
  <c r="E240" i="5"/>
  <c r="E309" i="7"/>
  <c r="E265" i="5"/>
  <c r="E327" i="7"/>
  <c r="E157" i="5"/>
  <c r="E203" i="7"/>
  <c r="D265" i="5"/>
  <c r="D327" i="7"/>
  <c r="E159" i="5"/>
  <c r="E205" i="7"/>
  <c r="E198" i="5"/>
  <c r="E244" i="7"/>
  <c r="D182" i="5"/>
  <c r="D228" i="7"/>
  <c r="E197" i="5"/>
  <c r="E243" i="7"/>
  <c r="D150" i="5"/>
  <c r="D196" i="7"/>
  <c r="E173" i="5"/>
  <c r="E219" i="7"/>
  <c r="D250" i="5"/>
  <c r="D319" i="7"/>
  <c r="D242" i="5"/>
  <c r="D311" i="7"/>
  <c r="E245" i="5"/>
  <c r="E314" i="7"/>
  <c r="E180" i="5"/>
  <c r="E226" i="7"/>
  <c r="D266" i="5"/>
  <c r="D328" i="7"/>
  <c r="E269" i="5"/>
  <c r="E331" i="7"/>
  <c r="E158" i="5"/>
  <c r="E204" i="7"/>
  <c r="D197" i="5"/>
  <c r="D243" i="7"/>
  <c r="D170" i="5"/>
  <c r="D216" i="7"/>
  <c r="E147" i="5"/>
  <c r="E193" i="7"/>
  <c r="E174" i="5"/>
  <c r="E220" i="7"/>
  <c r="D257" i="5"/>
  <c r="D305" i="7"/>
  <c r="E189" i="5"/>
  <c r="E235" i="7"/>
  <c r="E259" i="5"/>
  <c r="E307" i="7"/>
  <c r="D247" i="5"/>
  <c r="D316" i="7"/>
  <c r="E239" i="5"/>
  <c r="E308" i="7"/>
  <c r="E246" i="5"/>
  <c r="E315" i="7"/>
  <c r="E263" i="5"/>
  <c r="E325" i="7"/>
  <c r="D267" i="5"/>
  <c r="D329" i="7"/>
  <c r="E181" i="5"/>
  <c r="E227" i="7"/>
  <c r="D270" i="5"/>
  <c r="D332" i="7"/>
  <c r="D158" i="5"/>
  <c r="D204" i="7"/>
  <c r="D147" i="5"/>
  <c r="D193" i="7"/>
  <c r="D256" i="5"/>
  <c r="D304" i="7"/>
  <c r="D174" i="5"/>
  <c r="D220" i="7"/>
  <c r="E172" i="5"/>
  <c r="E218" i="7"/>
  <c r="E151" i="5"/>
  <c r="E197" i="7"/>
  <c r="D171" i="5"/>
  <c r="D217" i="7"/>
  <c r="D255" i="5"/>
  <c r="D303" i="7"/>
  <c r="D258" i="5"/>
  <c r="D306" i="7"/>
  <c r="E171" i="5"/>
  <c r="E217" i="7"/>
  <c r="E255" i="5"/>
  <c r="E303" i="7"/>
  <c r="E258" i="5"/>
  <c r="E306" i="7"/>
  <c r="D252" i="5"/>
  <c r="D321" i="7"/>
  <c r="D248" i="5"/>
  <c r="D317" i="7"/>
  <c r="D244" i="5"/>
  <c r="D313" i="7"/>
  <c r="D240" i="5"/>
  <c r="D309" i="7"/>
  <c r="E251" i="5"/>
  <c r="E320" i="7"/>
  <c r="E247" i="5"/>
  <c r="E316" i="7"/>
  <c r="E243" i="5"/>
  <c r="E312" i="7"/>
  <c r="E268" i="5"/>
  <c r="E330" i="7"/>
  <c r="E264" i="5"/>
  <c r="E326" i="7"/>
  <c r="D268" i="5"/>
  <c r="D330" i="7"/>
  <c r="D264" i="5"/>
  <c r="D326" i="7"/>
  <c r="E182" i="5"/>
  <c r="E228" i="7"/>
  <c r="D269" i="5"/>
  <c r="D331" i="7"/>
  <c r="D198" i="5"/>
  <c r="D244" i="7"/>
  <c r="D181" i="5"/>
  <c r="D227" i="7"/>
  <c r="D58" i="5"/>
  <c r="D65" i="7"/>
  <c r="E58" i="5"/>
  <c r="E65" i="7"/>
  <c r="E60" i="5"/>
  <c r="E67" i="7"/>
  <c r="D60" i="5"/>
  <c r="D67" i="7"/>
  <c r="D8" i="5"/>
  <c r="D8" i="7"/>
  <c r="D10" i="5"/>
  <c r="D10" i="7"/>
  <c r="E14" i="5"/>
  <c r="E14" i="7"/>
  <c r="E10" i="5"/>
  <c r="E10" i="7"/>
  <c r="E35" i="5"/>
  <c r="E36" i="7"/>
  <c r="E31" i="5"/>
  <c r="E32" i="7"/>
  <c r="E27" i="5"/>
  <c r="E28" i="7"/>
  <c r="E23" i="5"/>
  <c r="E24" i="7"/>
  <c r="E19" i="5"/>
  <c r="E20" i="7"/>
  <c r="D35" i="5"/>
  <c r="D36" i="7"/>
  <c r="D31" i="5"/>
  <c r="D32" i="7"/>
  <c r="D27" i="5"/>
  <c r="D28" i="7"/>
  <c r="D23" i="5"/>
  <c r="D24" i="7"/>
  <c r="E135" i="5"/>
  <c r="E180" i="7"/>
  <c r="D135" i="5"/>
  <c r="D180" i="7"/>
  <c r="D55" i="5"/>
  <c r="D62" i="7"/>
  <c r="D56" i="5"/>
  <c r="D63" i="7"/>
  <c r="D57" i="5"/>
  <c r="D64" i="7"/>
  <c r="E55" i="5"/>
  <c r="E62" i="7"/>
  <c r="E56" i="5"/>
  <c r="E63" i="7"/>
  <c r="E57" i="5"/>
  <c r="E64" i="7"/>
  <c r="E130" i="5"/>
  <c r="E175" i="7"/>
  <c r="D130" i="5"/>
  <c r="D175" i="7"/>
  <c r="D11" i="5"/>
  <c r="D11" i="7"/>
  <c r="E15" i="5"/>
  <c r="E15" i="7"/>
  <c r="E11" i="5"/>
  <c r="E11" i="7"/>
  <c r="D7" i="5"/>
  <c r="D7" i="7"/>
  <c r="E32" i="5"/>
  <c r="E33" i="7"/>
  <c r="E28" i="5"/>
  <c r="E29" i="7"/>
  <c r="E24" i="5"/>
  <c r="E25" i="7"/>
  <c r="E20" i="5"/>
  <c r="E21" i="7"/>
  <c r="D32" i="5"/>
  <c r="D33" i="7"/>
  <c r="D28" i="5"/>
  <c r="D29" i="7"/>
  <c r="D24" i="5"/>
  <c r="D25" i="7"/>
  <c r="D20" i="5"/>
  <c r="D21" i="7"/>
  <c r="E133" i="5"/>
  <c r="E178" i="7"/>
  <c r="D134" i="5"/>
  <c r="D179" i="7"/>
  <c r="E131" i="5"/>
  <c r="E176" i="7"/>
  <c r="D131" i="5"/>
  <c r="D176" i="7"/>
  <c r="D13" i="5"/>
  <c r="D13" i="7"/>
  <c r="E16" i="5"/>
  <c r="E16" i="7"/>
  <c r="E12" i="5"/>
  <c r="E12" i="7"/>
  <c r="E8" i="5"/>
  <c r="E8" i="7"/>
  <c r="E18" i="5"/>
  <c r="E19" i="7"/>
  <c r="E33" i="5"/>
  <c r="E34" i="7"/>
  <c r="E29" i="5"/>
  <c r="E30" i="7"/>
  <c r="E25" i="5"/>
  <c r="E26" i="7"/>
  <c r="E21" i="5"/>
  <c r="E22" i="7"/>
  <c r="D19" i="5"/>
  <c r="D20" i="7"/>
  <c r="D33" i="5"/>
  <c r="D34" i="7"/>
  <c r="D29" i="5"/>
  <c r="D30" i="7"/>
  <c r="D25" i="5"/>
  <c r="D26" i="7"/>
  <c r="D21" i="5"/>
  <c r="D22" i="7"/>
  <c r="E132" i="5"/>
  <c r="E177" i="7"/>
  <c r="D132" i="5"/>
  <c r="D177" i="7"/>
  <c r="D9" i="5"/>
  <c r="D9" i="7"/>
  <c r="E17" i="5"/>
  <c r="E17" i="7"/>
  <c r="E13" i="5"/>
  <c r="E13" i="7"/>
  <c r="E9" i="5"/>
  <c r="E9" i="7"/>
  <c r="E7" i="5"/>
  <c r="E7" i="7"/>
  <c r="E34" i="5"/>
  <c r="E35" i="7"/>
  <c r="E30" i="5"/>
  <c r="E31" i="7"/>
  <c r="E26" i="5"/>
  <c r="E27" i="7"/>
  <c r="E22" i="5"/>
  <c r="E23" i="7"/>
  <c r="D12" i="5"/>
  <c r="D12" i="7"/>
  <c r="D34" i="5"/>
  <c r="D35" i="7"/>
  <c r="D26" i="5"/>
  <c r="D27" i="7"/>
  <c r="D22" i="5"/>
  <c r="D23" i="7"/>
  <c r="E134" i="5"/>
  <c r="E179" i="7"/>
  <c r="D290" i="5"/>
  <c r="D133" i="5"/>
  <c r="G358" i="2"/>
  <c r="P253" i="2"/>
  <c r="G253" i="2"/>
  <c r="P313" i="2"/>
  <c r="G313" i="2"/>
  <c r="G133" i="2"/>
  <c r="G125" i="2"/>
  <c r="G101" i="2"/>
  <c r="G100" i="2"/>
  <c r="G411" i="2"/>
  <c r="BL324" i="8" l="1"/>
  <c r="AF324" i="8"/>
  <c r="AX330" i="8"/>
  <c r="L330" i="8"/>
  <c r="AZ330" i="8" s="1"/>
  <c r="R332" i="8"/>
  <c r="L332" i="8"/>
  <c r="T332" i="8" s="1"/>
  <c r="Z334" i="8"/>
  <c r="L334" i="8"/>
  <c r="AB334" i="8" s="1"/>
  <c r="BT322" i="8"/>
  <c r="AF322" i="8"/>
  <c r="I348" i="8"/>
  <c r="AF323" i="8"/>
  <c r="BD323" i="8"/>
  <c r="AX326" i="8"/>
  <c r="L326" i="8"/>
  <c r="AZ326" i="8" s="1"/>
  <c r="AX328" i="8"/>
  <c r="L328" i="8"/>
  <c r="AZ328" i="8" s="1"/>
  <c r="BN324" i="8"/>
  <c r="AH324" i="8"/>
  <c r="L324" i="8"/>
  <c r="AX327" i="8"/>
  <c r="L327" i="8"/>
  <c r="AZ327" i="8" s="1"/>
  <c r="L322" i="8"/>
  <c r="BV322" i="8"/>
  <c r="AH322" i="8"/>
  <c r="K348" i="8"/>
  <c r="BF323" i="8"/>
  <c r="L323" i="8"/>
  <c r="AH323" i="8"/>
  <c r="AX331" i="8"/>
  <c r="L331" i="8"/>
  <c r="AZ331" i="8" s="1"/>
  <c r="Z333" i="8"/>
  <c r="L333" i="8"/>
  <c r="AB333" i="8" s="1"/>
  <c r="Z335" i="8"/>
  <c r="L335" i="8"/>
  <c r="AB335" i="8" s="1"/>
  <c r="M309" i="8"/>
  <c r="N309" i="8" s="1"/>
  <c r="BP298" i="8"/>
  <c r="AJ298" i="8"/>
  <c r="AJ299" i="8"/>
  <c r="BH299" i="8"/>
  <c r="AJ294" i="8"/>
  <c r="BH294" i="8"/>
  <c r="AJ296" i="8"/>
  <c r="BH296" i="8"/>
  <c r="BX293" i="8"/>
  <c r="AJ293" i="8"/>
  <c r="BX292" i="8"/>
  <c r="AJ292" i="8"/>
  <c r="AJ297" i="8"/>
  <c r="BP297" i="8"/>
  <c r="AJ295" i="8"/>
  <c r="BP295" i="8"/>
  <c r="R14" i="8"/>
  <c r="L14" i="8"/>
  <c r="T14" i="8" s="1"/>
  <c r="R9" i="8"/>
  <c r="L9" i="8"/>
  <c r="T9" i="8" s="1"/>
  <c r="R12" i="8"/>
  <c r="L12" i="8"/>
  <c r="T12" i="8" s="1"/>
  <c r="R11" i="8"/>
  <c r="L11" i="8"/>
  <c r="T11" i="8" s="1"/>
  <c r="R10" i="8"/>
  <c r="L10" i="8"/>
  <c r="T10" i="8" s="1"/>
  <c r="R13" i="8"/>
  <c r="L13" i="8"/>
  <c r="T13" i="8" s="1"/>
  <c r="R25" i="8"/>
  <c r="L25" i="8"/>
  <c r="T25" i="8" s="1"/>
  <c r="R27" i="8"/>
  <c r="L27" i="8"/>
  <c r="T27" i="8" s="1"/>
  <c r="R29" i="8"/>
  <c r="L29" i="8"/>
  <c r="T29" i="8" s="1"/>
  <c r="R31" i="8"/>
  <c r="L31" i="8"/>
  <c r="T31" i="8" s="1"/>
  <c r="R33" i="8"/>
  <c r="L33" i="8"/>
  <c r="T33" i="8" s="1"/>
  <c r="P24" i="8"/>
  <c r="I45" i="8"/>
  <c r="R37" i="8"/>
  <c r="L37" i="8"/>
  <c r="T37" i="8" s="1"/>
  <c r="R26" i="8"/>
  <c r="L26" i="8"/>
  <c r="T26" i="8" s="1"/>
  <c r="R28" i="8"/>
  <c r="L28" i="8"/>
  <c r="T28" i="8" s="1"/>
  <c r="R30" i="8"/>
  <c r="L30" i="8"/>
  <c r="T30" i="8" s="1"/>
  <c r="R32" i="8"/>
  <c r="L32" i="8"/>
  <c r="T32" i="8" s="1"/>
  <c r="R34" i="8"/>
  <c r="L34" i="8"/>
  <c r="T34" i="8" s="1"/>
  <c r="R36" i="8"/>
  <c r="L36" i="8"/>
  <c r="T36" i="8" s="1"/>
  <c r="R40" i="8"/>
  <c r="L40" i="8"/>
  <c r="T40" i="8" s="1"/>
  <c r="R24" i="8"/>
  <c r="L24" i="8"/>
  <c r="K45" i="8"/>
  <c r="AX285" i="8"/>
  <c r="L285" i="8"/>
  <c r="AZ285" i="8" s="1"/>
  <c r="L287" i="8"/>
  <c r="AZ287" i="8" s="1"/>
  <c r="AX287" i="8"/>
  <c r="AX276" i="8"/>
  <c r="L276" i="8"/>
  <c r="AZ276" i="8" s="1"/>
  <c r="AX278" i="8"/>
  <c r="L278" i="8"/>
  <c r="AZ278" i="8" s="1"/>
  <c r="AX280" i="8"/>
  <c r="L280" i="8"/>
  <c r="AZ280" i="8" s="1"/>
  <c r="AX282" i="8"/>
  <c r="L282" i="8"/>
  <c r="AZ282" i="8" s="1"/>
  <c r="AX284" i="8"/>
  <c r="L284" i="8"/>
  <c r="AZ284" i="8" s="1"/>
  <c r="AX286" i="8"/>
  <c r="L286" i="8"/>
  <c r="AZ286" i="8" s="1"/>
  <c r="AX288" i="8"/>
  <c r="L288" i="8"/>
  <c r="AZ288" i="8" s="1"/>
  <c r="AX274" i="8"/>
  <c r="L274" i="8"/>
  <c r="AX277" i="8"/>
  <c r="L277" i="8"/>
  <c r="AZ277" i="8" s="1"/>
  <c r="AX279" i="8"/>
  <c r="L279" i="8"/>
  <c r="AZ279" i="8" s="1"/>
  <c r="AX281" i="8"/>
  <c r="L281" i="8"/>
  <c r="AZ281" i="8" s="1"/>
  <c r="AX283" i="8"/>
  <c r="L283" i="8"/>
  <c r="AZ283" i="8" s="1"/>
  <c r="AF258" i="8"/>
  <c r="BL258" i="8"/>
  <c r="BL254" i="8"/>
  <c r="AF254" i="8"/>
  <c r="BD250" i="8"/>
  <c r="AF250" i="8"/>
  <c r="H416" i="8"/>
  <c r="I289" i="8"/>
  <c r="I272" i="8"/>
  <c r="BT255" i="8"/>
  <c r="BU416" i="8" s="1"/>
  <c r="AF255" i="8"/>
  <c r="AF253" i="8"/>
  <c r="BD253" i="8"/>
  <c r="AF251" i="8"/>
  <c r="BL251" i="8"/>
  <c r="R256" i="8"/>
  <c r="L256" i="8"/>
  <c r="T256" i="8" s="1"/>
  <c r="BN254" i="8"/>
  <c r="L254" i="8"/>
  <c r="AH254" i="8"/>
  <c r="BD257" i="8"/>
  <c r="AF257" i="8"/>
  <c r="BV255" i="8"/>
  <c r="BW416" i="8" s="1"/>
  <c r="L255" i="8"/>
  <c r="AH255" i="8"/>
  <c r="BF253" i="8"/>
  <c r="AH253" i="8"/>
  <c r="L253" i="8"/>
  <c r="BN258" i="8"/>
  <c r="AH258" i="8"/>
  <c r="L258" i="8"/>
  <c r="BN251" i="8"/>
  <c r="AH251" i="8"/>
  <c r="L251" i="8"/>
  <c r="R252" i="8"/>
  <c r="L252" i="8"/>
  <c r="T252" i="8" s="1"/>
  <c r="BF257" i="8"/>
  <c r="AH257" i="8"/>
  <c r="L257" i="8"/>
  <c r="L250" i="8"/>
  <c r="K272" i="8"/>
  <c r="K289" i="8"/>
  <c r="BF250" i="8"/>
  <c r="AH250" i="8"/>
  <c r="K416" i="8"/>
  <c r="K424" i="8" s="1"/>
  <c r="P41" i="2"/>
  <c r="G41" i="2"/>
  <c r="P271" i="2"/>
  <c r="G271" i="2"/>
  <c r="P270" i="2"/>
  <c r="G270" i="2"/>
  <c r="P269" i="2"/>
  <c r="G269" i="2"/>
  <c r="P268" i="2"/>
  <c r="G268" i="2"/>
  <c r="P267" i="2"/>
  <c r="G267" i="2"/>
  <c r="P266" i="2"/>
  <c r="G266" i="2"/>
  <c r="G265" i="2"/>
  <c r="G264" i="2"/>
  <c r="P289" i="2"/>
  <c r="DR289" i="2"/>
  <c r="P290" i="2"/>
  <c r="G291" i="2"/>
  <c r="P291" i="2"/>
  <c r="P300" i="2"/>
  <c r="G300" i="2"/>
  <c r="DR309" i="2"/>
  <c r="P309" i="2"/>
  <c r="G398" i="2"/>
  <c r="G397" i="2"/>
  <c r="G371" i="2"/>
  <c r="P347" i="2"/>
  <c r="G347" i="2"/>
  <c r="G346" i="2"/>
  <c r="P345" i="2"/>
  <c r="G345" i="2"/>
  <c r="P344" i="2"/>
  <c r="G344" i="2"/>
  <c r="P343" i="2"/>
  <c r="G343" i="2"/>
  <c r="P342" i="2"/>
  <c r="G342" i="2"/>
  <c r="P341" i="2"/>
  <c r="G341" i="2"/>
  <c r="P340" i="2"/>
  <c r="G340" i="2"/>
  <c r="P339" i="2"/>
  <c r="G339" i="2"/>
  <c r="P338" i="2"/>
  <c r="G338" i="2"/>
  <c r="DR337" i="2"/>
  <c r="G335" i="2"/>
  <c r="P334" i="2"/>
  <c r="G334" i="2"/>
  <c r="P333" i="2"/>
  <c r="G333" i="2"/>
  <c r="P332" i="2"/>
  <c r="G332" i="2"/>
  <c r="P331" i="2"/>
  <c r="G331" i="2"/>
  <c r="P330" i="2"/>
  <c r="G330" i="2"/>
  <c r="P328" i="2"/>
  <c r="G328" i="2"/>
  <c r="P327" i="2"/>
  <c r="G327" i="2"/>
  <c r="P326" i="2"/>
  <c r="G326" i="2"/>
  <c r="P325" i="2"/>
  <c r="G325" i="2"/>
  <c r="P324" i="2"/>
  <c r="G324" i="2"/>
  <c r="P323" i="2"/>
  <c r="G323" i="2"/>
  <c r="P322" i="2"/>
  <c r="G322" i="2"/>
  <c r="P256" i="2"/>
  <c r="G256" i="2"/>
  <c r="P255" i="2"/>
  <c r="G255" i="2"/>
  <c r="P254" i="2"/>
  <c r="G254" i="2"/>
  <c r="P252" i="2"/>
  <c r="G252" i="2"/>
  <c r="P251" i="2"/>
  <c r="G251" i="2"/>
  <c r="P250" i="2"/>
  <c r="G250" i="2"/>
  <c r="P258" i="2"/>
  <c r="G258" i="2"/>
  <c r="P257" i="2"/>
  <c r="G257" i="2"/>
  <c r="DR249" i="2"/>
  <c r="P249" i="2"/>
  <c r="AJ323" i="8" l="1"/>
  <c r="BH323" i="8"/>
  <c r="AJ324" i="8"/>
  <c r="BP324" i="8"/>
  <c r="BX322" i="8"/>
  <c r="AJ322" i="8"/>
  <c r="M348" i="8"/>
  <c r="N348" i="8" s="1"/>
  <c r="AZ291" i="8"/>
  <c r="AV291" i="8"/>
  <c r="AW416" i="8" s="1"/>
  <c r="AP291" i="8"/>
  <c r="AQ416" i="8" s="1"/>
  <c r="AB291" i="8"/>
  <c r="AC416" i="8" s="1"/>
  <c r="X291" i="8"/>
  <c r="Y416" i="8" s="1"/>
  <c r="R291" i="8"/>
  <c r="S416" i="8" s="1"/>
  <c r="AX291" i="8"/>
  <c r="AR291" i="8"/>
  <c r="AS416" i="8" s="1"/>
  <c r="AN291" i="8"/>
  <c r="AO416" i="8" s="1"/>
  <c r="Z291" i="8"/>
  <c r="AA416" i="8" s="1"/>
  <c r="T291" i="8"/>
  <c r="P291" i="8"/>
  <c r="Q416" i="8" s="1"/>
  <c r="AF291" i="8"/>
  <c r="AH291" i="8"/>
  <c r="AJ291" i="8"/>
  <c r="AZ274" i="8"/>
  <c r="M289" i="8"/>
  <c r="N289" i="8" s="1"/>
  <c r="AI416" i="8"/>
  <c r="T24" i="8"/>
  <c r="M45" i="8"/>
  <c r="N45" i="8" s="1"/>
  <c r="U416" i="8"/>
  <c r="BG416" i="8"/>
  <c r="BM416" i="8"/>
  <c r="AY416" i="8"/>
  <c r="BA416" i="8"/>
  <c r="BH257" i="8"/>
  <c r="AJ257" i="8"/>
  <c r="AJ258" i="8"/>
  <c r="BP258" i="8"/>
  <c r="AJ254" i="8"/>
  <c r="BP254" i="8"/>
  <c r="I416" i="8"/>
  <c r="BE416" i="8"/>
  <c r="M272" i="8"/>
  <c r="N272" i="8" s="1"/>
  <c r="D160" i="4" s="1"/>
  <c r="BH250" i="8"/>
  <c r="AJ250" i="8"/>
  <c r="M416" i="8"/>
  <c r="M424" i="8" s="1"/>
  <c r="AJ251" i="8"/>
  <c r="BP251" i="8"/>
  <c r="BO416" i="8"/>
  <c r="BH253" i="8"/>
  <c r="AJ253" i="8"/>
  <c r="AJ255" i="8"/>
  <c r="BX255" i="8"/>
  <c r="BY416" i="8" s="1"/>
  <c r="BZ416" i="8" s="1"/>
  <c r="AG416" i="8"/>
  <c r="P248" i="2"/>
  <c r="F1" i="2"/>
  <c r="F2" i="2"/>
  <c r="F3" i="2"/>
  <c r="P263" i="2"/>
  <c r="G263" i="2"/>
  <c r="P262" i="2"/>
  <c r="G262" i="2"/>
  <c r="P261" i="2"/>
  <c r="G261" i="2"/>
  <c r="P260" i="2"/>
  <c r="G260" i="2"/>
  <c r="I425" i="8" l="1"/>
  <c r="BB416" i="8"/>
  <c r="AT416" i="8"/>
  <c r="V416" i="8"/>
  <c r="AD416" i="8"/>
  <c r="K425" i="8"/>
  <c r="BQ416" i="8"/>
  <c r="BR416" i="8" s="1"/>
  <c r="BI416" i="8"/>
  <c r="BJ416" i="8" s="1"/>
  <c r="F44" i="4" s="1"/>
  <c r="I424" i="8"/>
  <c r="N416" i="8"/>
  <c r="AK416" i="8"/>
  <c r="M425" i="8" s="1"/>
  <c r="P385" i="2"/>
  <c r="G385" i="2"/>
  <c r="P384" i="2"/>
  <c r="G384" i="2"/>
  <c r="P288" i="2"/>
  <c r="G288" i="2"/>
  <c r="P287" i="2"/>
  <c r="G287" i="2"/>
  <c r="P286" i="2"/>
  <c r="G286" i="2"/>
  <c r="P285" i="2"/>
  <c r="G285" i="2"/>
  <c r="P284" i="2"/>
  <c r="G284" i="2"/>
  <c r="P283" i="2"/>
  <c r="G283" i="2"/>
  <c r="P282" i="2"/>
  <c r="G282" i="2"/>
  <c r="P281" i="2"/>
  <c r="G281" i="2"/>
  <c r="P301" i="2"/>
  <c r="G301" i="2"/>
  <c r="G292" i="2"/>
  <c r="P292" i="2"/>
  <c r="G293" i="2"/>
  <c r="P293" i="2"/>
  <c r="P280" i="2"/>
  <c r="G280" i="2"/>
  <c r="P279" i="2"/>
  <c r="G279" i="2"/>
  <c r="P278" i="2"/>
  <c r="G278" i="2"/>
  <c r="P277" i="2"/>
  <c r="G277" i="2"/>
  <c r="P276" i="2"/>
  <c r="G276" i="2"/>
  <c r="P275" i="2"/>
  <c r="G275" i="2"/>
  <c r="P274" i="2"/>
  <c r="G274" i="2"/>
  <c r="AL416" i="8" l="1"/>
  <c r="G410" i="2"/>
  <c r="P409" i="2"/>
  <c r="G409" i="2"/>
  <c r="P408" i="2"/>
  <c r="G408" i="2"/>
  <c r="P405" i="2"/>
  <c r="G405" i="2"/>
  <c r="P404" i="2"/>
  <c r="G404" i="2"/>
  <c r="P403" i="2"/>
  <c r="P398" i="2"/>
  <c r="P397" i="2"/>
  <c r="P387" i="2"/>
  <c r="P371" i="2"/>
  <c r="P297" i="2"/>
  <c r="P296" i="2"/>
  <c r="P295" i="2"/>
  <c r="P294" i="2"/>
  <c r="P171" i="2"/>
  <c r="P125" i="2"/>
  <c r="P118" i="2"/>
  <c r="P116" i="2"/>
  <c r="P115" i="2"/>
  <c r="P100" i="2"/>
  <c r="P73" i="2"/>
  <c r="P70" i="2"/>
  <c r="P224" i="2"/>
  <c r="G50" i="4"/>
  <c r="N420" i="8" l="1"/>
  <c r="F43" i="4"/>
  <c r="C162" i="4"/>
  <c r="C163" i="4"/>
  <c r="C165" i="4"/>
  <c r="B218" i="5" l="1"/>
  <c r="B199" i="5"/>
  <c r="B64" i="5"/>
  <c r="B3" i="5"/>
  <c r="G396" i="2" l="1"/>
  <c r="G395" i="2"/>
  <c r="G394" i="2"/>
  <c r="G393" i="2"/>
  <c r="G392" i="2"/>
  <c r="G391" i="2"/>
  <c r="G390" i="2"/>
  <c r="G387" i="2"/>
  <c r="G383" i="2"/>
  <c r="G382" i="2"/>
  <c r="G381" i="2"/>
  <c r="G380" i="2"/>
  <c r="G379" i="2"/>
  <c r="G378" i="2"/>
  <c r="G376" i="2"/>
  <c r="G374" i="2"/>
  <c r="G370" i="2"/>
  <c r="G369" i="2"/>
  <c r="G367" i="2"/>
  <c r="G366" i="2"/>
  <c r="G365" i="2"/>
  <c r="G364" i="2"/>
  <c r="G363" i="2"/>
  <c r="G361" i="2"/>
  <c r="G360" i="2"/>
  <c r="G359" i="2"/>
  <c r="G357" i="2"/>
  <c r="G356" i="2"/>
  <c r="G355" i="2"/>
  <c r="G353" i="2"/>
  <c r="G352" i="2"/>
  <c r="G351" i="2"/>
  <c r="G350" i="2"/>
  <c r="G219" i="2"/>
  <c r="G220" i="2"/>
  <c r="G294" i="2"/>
  <c r="G295" i="2"/>
  <c r="G298" i="2"/>
  <c r="G299" i="2"/>
  <c r="G239" i="2"/>
  <c r="G238" i="2"/>
  <c r="G237" i="2"/>
  <c r="G236" i="2"/>
  <c r="G227" i="2"/>
  <c r="G165" i="2"/>
  <c r="G166" i="2"/>
  <c r="G167" i="2"/>
  <c r="G168" i="2"/>
  <c r="G169" i="2"/>
  <c r="G170" i="2"/>
  <c r="G157" i="2"/>
  <c r="G150" i="2"/>
  <c r="G154" i="2"/>
  <c r="G155" i="2"/>
  <c r="G156" i="2"/>
  <c r="G144" i="2"/>
  <c r="G116" i="2"/>
  <c r="G105" i="2"/>
  <c r="K4" i="2"/>
  <c r="P5" i="2"/>
  <c r="P7" i="2"/>
  <c r="P9" i="2"/>
  <c r="P10" i="2"/>
  <c r="P11" i="2"/>
  <c r="P12" i="2"/>
  <c r="P13" i="2"/>
  <c r="P14" i="2"/>
  <c r="P15" i="2"/>
  <c r="P16" i="2"/>
  <c r="P17" i="2"/>
  <c r="P19" i="2"/>
  <c r="P22" i="2"/>
  <c r="P23" i="2"/>
  <c r="P24" i="2"/>
  <c r="P25" i="2"/>
  <c r="P26" i="2"/>
  <c r="P27" i="2"/>
  <c r="P28" i="2"/>
  <c r="P29" i="2"/>
  <c r="P30" i="2"/>
  <c r="P31" i="2"/>
  <c r="P32" i="2"/>
  <c r="P33" i="2"/>
  <c r="P34" i="2"/>
  <c r="P35" i="2"/>
  <c r="P37" i="2"/>
  <c r="P38" i="2"/>
  <c r="P39" i="2"/>
  <c r="P45" i="2"/>
  <c r="P46" i="2"/>
  <c r="P47" i="2"/>
  <c r="P48" i="2"/>
  <c r="P49" i="2"/>
  <c r="P50" i="2"/>
  <c r="P51" i="2"/>
  <c r="P52" i="2"/>
  <c r="P53" i="2"/>
  <c r="P54" i="2"/>
  <c r="P55" i="2"/>
  <c r="P57" i="2"/>
  <c r="P58" i="2"/>
  <c r="P59" i="2"/>
  <c r="P60" i="2"/>
  <c r="P61" i="2"/>
  <c r="P62" i="2"/>
  <c r="P63" i="2"/>
  <c r="P64" i="2"/>
  <c r="P67" i="2"/>
  <c r="P68" i="2"/>
  <c r="P71" i="2"/>
  <c r="P72" i="2"/>
  <c r="P74" i="2"/>
  <c r="P75" i="2"/>
  <c r="P76" i="2"/>
  <c r="P77" i="2"/>
  <c r="P87" i="2"/>
  <c r="P88" i="2"/>
  <c r="P89" i="2"/>
  <c r="P90" i="2"/>
  <c r="P91" i="2"/>
  <c r="P92" i="2"/>
  <c r="P78" i="2"/>
  <c r="P79" i="2"/>
  <c r="P80" i="2"/>
  <c r="P81" i="2"/>
  <c r="P82" i="2"/>
  <c r="P83" i="2"/>
  <c r="P84" i="2"/>
  <c r="P85" i="2"/>
  <c r="P86" i="2"/>
  <c r="P93" i="2"/>
  <c r="P94" i="2"/>
  <c r="P95" i="2"/>
  <c r="P96" i="2"/>
  <c r="P97" i="2"/>
  <c r="P98" i="2"/>
  <c r="P99" i="2"/>
  <c r="P102" i="2"/>
  <c r="P103" i="2"/>
  <c r="P104" i="2"/>
  <c r="P105" i="2"/>
  <c r="P106" i="2"/>
  <c r="P107" i="2"/>
  <c r="P108" i="2"/>
  <c r="P109" i="2"/>
  <c r="P110" i="2"/>
  <c r="P111" i="2"/>
  <c r="P112" i="2"/>
  <c r="P113" i="2"/>
  <c r="P114" i="2"/>
  <c r="P121" i="2"/>
  <c r="P122" i="2"/>
  <c r="P123" i="2"/>
  <c r="P124" i="2"/>
  <c r="P126" i="2"/>
  <c r="P127" i="2"/>
  <c r="P128" i="2"/>
  <c r="P129" i="2"/>
  <c r="P130" i="2"/>
  <c r="P131" i="2"/>
  <c r="P132" i="2"/>
  <c r="P134" i="2"/>
  <c r="P135" i="2"/>
  <c r="P136" i="2"/>
  <c r="P137" i="2"/>
  <c r="P138" i="2"/>
  <c r="P139" i="2"/>
  <c r="P141" i="2"/>
  <c r="P142" i="2"/>
  <c r="P143" i="2"/>
  <c r="P144" i="2"/>
  <c r="P145" i="2"/>
  <c r="P146" i="2"/>
  <c r="P147" i="2"/>
  <c r="P163" i="2"/>
  <c r="P150" i="2"/>
  <c r="P154" i="2"/>
  <c r="P155" i="2"/>
  <c r="P156" i="2"/>
  <c r="P157" i="2"/>
  <c r="P162" i="2"/>
  <c r="P164" i="2"/>
  <c r="P165" i="2"/>
  <c r="P166" i="2"/>
  <c r="P167" i="2"/>
  <c r="P168" i="2"/>
  <c r="P169" i="2"/>
  <c r="P170" i="2"/>
  <c r="P225" i="2"/>
  <c r="P226" i="2"/>
  <c r="P227" i="2"/>
  <c r="P228" i="2"/>
  <c r="P229" i="2"/>
  <c r="P230" i="2"/>
  <c r="P232" i="2"/>
  <c r="P233" i="2"/>
  <c r="P234" i="2"/>
  <c r="P235" i="2"/>
  <c r="P236" i="2"/>
  <c r="P237" i="2"/>
  <c r="P238" i="2"/>
  <c r="P239" i="2"/>
  <c r="P298" i="2"/>
  <c r="P299" i="2"/>
  <c r="P302" i="2"/>
  <c r="P303" i="2"/>
  <c r="P304" i="2"/>
  <c r="P305" i="2"/>
  <c r="P306" i="2"/>
  <c r="P307" i="2"/>
  <c r="P308" i="2"/>
  <c r="P216" i="2"/>
  <c r="P217" i="2"/>
  <c r="P218" i="2"/>
  <c r="P219" i="2"/>
  <c r="P220" i="2"/>
  <c r="P221" i="2"/>
  <c r="P222" i="2"/>
  <c r="P310" i="2"/>
  <c r="P311" i="2"/>
  <c r="P312" i="2"/>
  <c r="P314" i="2"/>
  <c r="P315" i="2"/>
  <c r="P348" i="2"/>
  <c r="P349" i="2"/>
  <c r="P350" i="2"/>
  <c r="P351" i="2"/>
  <c r="P352" i="2"/>
  <c r="P353" i="2"/>
  <c r="P354" i="2"/>
  <c r="P355" i="2"/>
  <c r="P356" i="2"/>
  <c r="P357" i="2"/>
  <c r="P359" i="2"/>
  <c r="P360" i="2"/>
  <c r="P361" i="2"/>
  <c r="P362" i="2"/>
  <c r="P363" i="2"/>
  <c r="P364" i="2"/>
  <c r="P365" i="2"/>
  <c r="P366" i="2"/>
  <c r="P367" i="2"/>
  <c r="P368" i="2"/>
  <c r="P369" i="2"/>
  <c r="P370" i="2"/>
  <c r="P372" i="2"/>
  <c r="P373" i="2"/>
  <c r="P374" i="2"/>
  <c r="P376" i="2"/>
  <c r="P377" i="2"/>
  <c r="P378" i="2"/>
  <c r="P379" i="2"/>
  <c r="P380" i="2"/>
  <c r="P381" i="2"/>
  <c r="P382" i="2"/>
  <c r="P383" i="2"/>
  <c r="P386" i="2"/>
  <c r="P389" i="2"/>
  <c r="P390" i="2"/>
  <c r="P391" i="2"/>
  <c r="P392" i="2"/>
  <c r="P393" i="2"/>
  <c r="P394" i="2"/>
  <c r="P395" i="2"/>
  <c r="P396" i="2"/>
  <c r="P4" i="2"/>
  <c r="G314" i="2"/>
  <c r="G113" i="2"/>
  <c r="G139" i="2"/>
  <c r="G138" i="2"/>
  <c r="G137" i="2"/>
  <c r="G136" i="2"/>
  <c r="G135" i="2"/>
  <c r="G123" i="2"/>
  <c r="G71" i="2"/>
  <c r="G72" i="2"/>
  <c r="G27" i="2"/>
  <c r="G4" i="2"/>
  <c r="G5" i="2"/>
  <c r="G9" i="2"/>
  <c r="G10" i="2"/>
  <c r="G11" i="2"/>
  <c r="G12" i="2"/>
  <c r="G13" i="2"/>
  <c r="G14" i="2"/>
  <c r="G15" i="2"/>
  <c r="G16" i="2"/>
  <c r="G17" i="2"/>
  <c r="G19" i="2"/>
  <c r="G23" i="2"/>
  <c r="G24" i="2"/>
  <c r="G25" i="2"/>
  <c r="G26" i="2"/>
  <c r="G28" i="2"/>
  <c r="G29" i="2"/>
  <c r="G30" i="2"/>
  <c r="G31" i="2"/>
  <c r="G32" i="2"/>
  <c r="G33" i="2"/>
  <c r="G34" i="2"/>
  <c r="G35" i="2"/>
  <c r="G37" i="2"/>
  <c r="G38" i="2"/>
  <c r="G39" i="2"/>
  <c r="G47" i="2"/>
  <c r="G48" i="2"/>
  <c r="G49" i="2"/>
  <c r="G51" i="2"/>
  <c r="G52" i="2"/>
  <c r="G53" i="2"/>
  <c r="G54" i="2"/>
  <c r="G55" i="2"/>
  <c r="G57" i="2"/>
  <c r="G58" i="2"/>
  <c r="G59" i="2"/>
  <c r="G60" i="2"/>
  <c r="G62" i="2"/>
  <c r="G63" i="2"/>
  <c r="G64" i="2"/>
  <c r="G68" i="2"/>
  <c r="G73" i="2"/>
  <c r="G76" i="2"/>
  <c r="G77" i="2"/>
  <c r="G88" i="2"/>
  <c r="G89" i="2"/>
  <c r="G90" i="2"/>
  <c r="G91" i="2"/>
  <c r="G92" i="2"/>
  <c r="G79" i="2"/>
  <c r="G80" i="2"/>
  <c r="G81" i="2"/>
  <c r="G82" i="2"/>
  <c r="G83" i="2"/>
  <c r="G84" i="2"/>
  <c r="G85" i="2"/>
  <c r="G86" i="2"/>
  <c r="G94" i="2"/>
  <c r="G95" i="2"/>
  <c r="G96" i="2"/>
  <c r="G97" i="2"/>
  <c r="G98" i="2"/>
  <c r="G99" i="2"/>
  <c r="G124" i="2"/>
  <c r="G126" i="2"/>
  <c r="G127" i="2"/>
  <c r="G128" i="2"/>
  <c r="G129" i="2"/>
  <c r="G130" i="2"/>
  <c r="G131" i="2"/>
  <c r="G132" i="2"/>
  <c r="G104" i="2"/>
  <c r="G106" i="2"/>
  <c r="G107" i="2"/>
  <c r="G108" i="2"/>
  <c r="G109" i="2"/>
  <c r="G110" i="2"/>
  <c r="G111" i="2"/>
  <c r="G112" i="2"/>
  <c r="G115" i="2"/>
  <c r="G118" i="2"/>
  <c r="G119" i="2"/>
  <c r="G147" i="2"/>
  <c r="G163" i="2"/>
  <c r="G164" i="2"/>
  <c r="G226" i="2"/>
  <c r="G228" i="2"/>
  <c r="G229" i="2"/>
  <c r="G141" i="2"/>
  <c r="G142" i="2"/>
  <c r="G143" i="2"/>
  <c r="G233" i="2"/>
  <c r="G234" i="2"/>
  <c r="G235" i="2"/>
  <c r="G303" i="2"/>
  <c r="G304" i="2"/>
  <c r="G305" i="2"/>
  <c r="G306" i="2"/>
  <c r="G307" i="2"/>
  <c r="G308" i="2"/>
  <c r="G217" i="2"/>
  <c r="G218" i="2"/>
  <c r="G221" i="2"/>
  <c r="G222" i="2"/>
  <c r="G311" i="2"/>
  <c r="G312" i="2"/>
  <c r="G315" i="2"/>
  <c r="A4" i="5" l="1"/>
  <c r="K5" i="2"/>
  <c r="K6" i="2" s="1"/>
  <c r="A5" i="5" l="1"/>
  <c r="K11" i="2" l="1"/>
  <c r="A6" i="5"/>
  <c r="D162" i="4"/>
  <c r="D159" i="4"/>
  <c r="D161" i="4"/>
  <c r="D156" i="4"/>
  <c r="D158" i="4"/>
  <c r="D164" i="4"/>
  <c r="D157" i="4"/>
  <c r="D163" i="4"/>
  <c r="D155" i="4"/>
  <c r="D165" i="4"/>
  <c r="D166" i="4"/>
  <c r="K12" i="2" l="1"/>
  <c r="A7" i="5"/>
  <c r="F46" i="4"/>
  <c r="F45" i="4"/>
  <c r="F48" i="4"/>
  <c r="G48" i="4" s="1"/>
  <c r="F47" i="4"/>
  <c r="G47" i="4" s="1"/>
  <c r="K13" i="2" l="1"/>
  <c r="A8" i="5"/>
  <c r="F38" i="4"/>
  <c r="F42" i="4"/>
  <c r="G42" i="4" s="1"/>
  <c r="G43" i="4"/>
  <c r="F41" i="4"/>
  <c r="G41" i="4" s="1"/>
  <c r="K14" i="2" l="1"/>
  <c r="K15" i="2" s="1"/>
  <c r="A9" i="5"/>
  <c r="G38" i="4"/>
  <c r="K16" i="2" l="1"/>
  <c r="A10" i="5"/>
  <c r="K17" i="2" l="1"/>
  <c r="A11" i="5"/>
  <c r="K18" i="2" l="1"/>
  <c r="A12" i="5"/>
  <c r="K19" i="2" l="1"/>
  <c r="A13" i="5"/>
  <c r="K20" i="2" l="1"/>
  <c r="A14" i="5"/>
  <c r="K23" i="2" l="1"/>
  <c r="A15" i="5"/>
  <c r="K24" i="2" l="1"/>
  <c r="A16" i="5"/>
  <c r="K25" i="2" l="1"/>
  <c r="A17" i="5"/>
  <c r="K26" i="2" l="1"/>
  <c r="A18" i="5"/>
  <c r="K27" i="2" l="1"/>
  <c r="A19" i="5"/>
  <c r="K28" i="2" l="1"/>
  <c r="A20" i="5"/>
  <c r="K29" i="2" l="1"/>
  <c r="A21" i="5"/>
  <c r="K30" i="2" l="1"/>
  <c r="A22" i="5"/>
  <c r="K31" i="2" l="1"/>
  <c r="A23" i="5"/>
  <c r="K32" i="2" l="1"/>
  <c r="A24" i="5"/>
  <c r="K33" i="2" l="1"/>
  <c r="A25" i="5"/>
  <c r="K34" i="2" l="1"/>
  <c r="A26" i="5"/>
  <c r="K35" i="2" l="1"/>
  <c r="A27" i="5"/>
  <c r="K36" i="2" l="1"/>
  <c r="A28" i="5"/>
  <c r="K37" i="2" l="1"/>
  <c r="A29" i="5"/>
  <c r="K38" i="2" l="1"/>
  <c r="A30" i="5"/>
  <c r="K39" i="2" l="1"/>
  <c r="A31" i="5"/>
  <c r="K40" i="2" l="1"/>
  <c r="A32" i="5"/>
  <c r="K41" i="2" l="1"/>
  <c r="A34" i="5"/>
  <c r="A33" i="5"/>
  <c r="K42" i="2" l="1"/>
  <c r="K43" i="2" s="1"/>
  <c r="A268" i="7"/>
  <c r="A219" i="5"/>
  <c r="A35" i="5"/>
  <c r="K44" i="2" l="1"/>
  <c r="K47" i="2" l="1"/>
  <c r="A72" i="7" s="1"/>
  <c r="K48" i="2" l="1"/>
  <c r="A73" i="7" s="1"/>
  <c r="A65" i="5"/>
  <c r="K49" i="2" l="1"/>
  <c r="A74" i="7" s="1"/>
  <c r="A66" i="5"/>
  <c r="K51" i="2" l="1"/>
  <c r="A75" i="7" s="1"/>
  <c r="A67" i="5"/>
  <c r="K52" i="2" l="1"/>
  <c r="A68" i="5"/>
  <c r="K53" i="2" l="1"/>
  <c r="A77" i="7" s="1"/>
  <c r="A76" i="7"/>
  <c r="A69" i="5"/>
  <c r="K54" i="2" l="1"/>
  <c r="A78" i="7" s="1"/>
  <c r="A70" i="5"/>
  <c r="A71" i="5" l="1"/>
  <c r="K55" i="2"/>
  <c r="A72" i="5" s="1"/>
  <c r="A79" i="7" l="1"/>
  <c r="K56" i="2"/>
  <c r="A80" i="7" l="1"/>
  <c r="K57" i="2"/>
  <c r="K58" i="2" s="1"/>
  <c r="A82" i="7" l="1"/>
  <c r="A74" i="5"/>
  <c r="A81" i="7"/>
  <c r="A73" i="5"/>
  <c r="K59" i="2"/>
  <c r="K60" i="2" s="1"/>
  <c r="A84" i="7" s="1"/>
  <c r="A83" i="7" l="1"/>
  <c r="A75" i="5"/>
  <c r="K62" i="2"/>
  <c r="A85" i="7" s="1"/>
  <c r="A76" i="5"/>
  <c r="A77" i="5" l="1"/>
  <c r="K63" i="2"/>
  <c r="A86" i="7" s="1"/>
  <c r="K64" i="2" l="1"/>
  <c r="A87" i="7" s="1"/>
  <c r="A78" i="5"/>
  <c r="K65" i="2" l="1"/>
  <c r="A88" i="7" s="1"/>
  <c r="A79" i="5"/>
  <c r="A80" i="5" l="1"/>
  <c r="K66" i="2"/>
  <c r="A269" i="7" s="1"/>
  <c r="K68" i="2" l="1"/>
  <c r="K69" i="2" s="1"/>
  <c r="A89" i="7" l="1"/>
  <c r="A81" i="5"/>
  <c r="A90" i="7"/>
  <c r="A82" i="5"/>
  <c r="K70" i="2"/>
  <c r="A91" i="7" l="1"/>
  <c r="A83" i="5"/>
  <c r="K71" i="2"/>
  <c r="K72" i="2" l="1"/>
  <c r="K73" i="2" s="1"/>
  <c r="A93" i="7" s="1"/>
  <c r="A36" i="5"/>
  <c r="A92" i="7" l="1"/>
  <c r="A84" i="5"/>
  <c r="A85" i="5"/>
  <c r="K76" i="2"/>
  <c r="A37" i="5" s="1"/>
  <c r="K77" i="2" l="1"/>
  <c r="A38" i="5" s="1"/>
  <c r="K79" i="2" l="1"/>
  <c r="K80" i="2" s="1"/>
  <c r="A207" i="7" s="1"/>
  <c r="A138" i="5" l="1"/>
  <c r="A183" i="7"/>
  <c r="K81" i="2"/>
  <c r="A161" i="5"/>
  <c r="K82" i="2" l="1"/>
  <c r="A39" i="5"/>
  <c r="A184" i="7" l="1"/>
  <c r="K83" i="2"/>
  <c r="A208" i="7" s="1"/>
  <c r="A139" i="5"/>
  <c r="K84" i="2" l="1"/>
  <c r="A270" i="7" s="1"/>
  <c r="A162" i="5"/>
  <c r="K85" i="2" l="1"/>
  <c r="A271" i="7" s="1"/>
  <c r="A220" i="5"/>
  <c r="K86" i="2" l="1"/>
  <c r="A230" i="7" s="1"/>
  <c r="A221" i="5"/>
  <c r="K88" i="2" l="1"/>
  <c r="A272" i="7" s="1"/>
  <c r="A184" i="5"/>
  <c r="K89" i="2" l="1"/>
  <c r="A273" i="7" s="1"/>
  <c r="A222" i="5"/>
  <c r="K90" i="2" l="1"/>
  <c r="A223" i="5"/>
  <c r="A185" i="7" l="1"/>
  <c r="K91" i="2"/>
  <c r="A209" i="7" s="1"/>
  <c r="A140" i="5"/>
  <c r="K92" i="2" l="1"/>
  <c r="A231" i="7" s="1"/>
  <c r="A163" i="5"/>
  <c r="K94" i="2" l="1"/>
  <c r="A185" i="5"/>
  <c r="K95" i="2" l="1"/>
  <c r="A40" i="5"/>
  <c r="K96" i="2" l="1"/>
  <c r="A41" i="5"/>
  <c r="K97" i="2" l="1"/>
  <c r="A42" i="5"/>
  <c r="K98" i="2" l="1"/>
  <c r="A43" i="5"/>
  <c r="A186" i="7" l="1"/>
  <c r="K99" i="2"/>
  <c r="A210" i="7" s="1"/>
  <c r="A141" i="5"/>
  <c r="K100" i="2" l="1"/>
  <c r="A164" i="5"/>
  <c r="K101" i="2" l="1"/>
  <c r="A44" i="5"/>
  <c r="K104" i="2" l="1"/>
  <c r="A232" i="7" s="1"/>
  <c r="A45" i="5"/>
  <c r="K105" i="2" l="1"/>
  <c r="A274" i="7" s="1"/>
  <c r="A186" i="5"/>
  <c r="K106" i="2" l="1"/>
  <c r="A275" i="7" s="1"/>
  <c r="A224" i="5"/>
  <c r="K107" i="2" l="1"/>
  <c r="A276" i="7" s="1"/>
  <c r="A225" i="5"/>
  <c r="K108" i="2" l="1"/>
  <c r="A211" i="7" s="1"/>
  <c r="A226" i="5"/>
  <c r="K109" i="2" l="1"/>
  <c r="A165" i="5"/>
  <c r="A187" i="7" l="1"/>
  <c r="K110" i="2"/>
  <c r="A233" i="7" s="1"/>
  <c r="A142" i="5"/>
  <c r="K111" i="2" l="1"/>
  <c r="A187" i="5"/>
  <c r="K112" i="2" l="1"/>
  <c r="A46" i="5"/>
  <c r="A188" i="7" l="1"/>
  <c r="K113" i="2"/>
  <c r="A212" i="7" s="1"/>
  <c r="A143" i="5"/>
  <c r="K115" i="2" l="1"/>
  <c r="A166" i="5"/>
  <c r="K116" i="2" l="1"/>
  <c r="A47" i="5"/>
  <c r="K117" i="2" l="1"/>
  <c r="A48" i="5"/>
  <c r="K118" i="2" l="1"/>
  <c r="K119" i="2" l="1"/>
  <c r="A49" i="5"/>
  <c r="K120" i="2" l="1"/>
  <c r="A50" i="5"/>
  <c r="K123" i="2" l="1"/>
  <c r="A94" i="7" s="1"/>
  <c r="A277" i="7"/>
  <c r="A107" i="5"/>
  <c r="A103" i="5"/>
  <c r="A110" i="5"/>
  <c r="A228" i="5"/>
  <c r="A168" i="5"/>
  <c r="A229" i="5"/>
  <c r="A227" i="5"/>
  <c r="A167" i="5"/>
  <c r="A123" i="5"/>
  <c r="A144" i="5"/>
  <c r="A145" i="5"/>
  <c r="K124" i="2" l="1"/>
  <c r="A95" i="7" s="1"/>
  <c r="A86" i="5"/>
  <c r="A262" i="5"/>
  <c r="A208" i="5"/>
  <c r="K125" i="2" l="1"/>
  <c r="A96" i="7" s="1"/>
  <c r="A87" i="5"/>
  <c r="K126" i="2" l="1"/>
  <c r="A97" i="7" s="1"/>
  <c r="A88" i="5"/>
  <c r="K127" i="2" l="1"/>
  <c r="A98" i="7" s="1"/>
  <c r="A89" i="5"/>
  <c r="K128" i="2" l="1"/>
  <c r="A99" i="7" s="1"/>
  <c r="A90" i="5"/>
  <c r="K129" i="2" l="1"/>
  <c r="A100" i="7" s="1"/>
  <c r="A91" i="5"/>
  <c r="K130" i="2" l="1"/>
  <c r="A101" i="7" s="1"/>
  <c r="A92" i="5"/>
  <c r="K131" i="2" l="1"/>
  <c r="A102" i="7" s="1"/>
  <c r="A93" i="5"/>
  <c r="K132" i="2" l="1"/>
  <c r="A103" i="7" s="1"/>
  <c r="A94" i="5"/>
  <c r="K133" i="2" l="1"/>
  <c r="A104" i="7" s="1"/>
  <c r="A95" i="5"/>
  <c r="K135" i="2" l="1"/>
  <c r="A105" i="7" s="1"/>
  <c r="A96" i="5"/>
  <c r="K136" i="2" l="1"/>
  <c r="A106" i="7" s="1"/>
  <c r="A97" i="5"/>
  <c r="K137" i="2" l="1"/>
  <c r="A107" i="7" s="1"/>
  <c r="A98" i="5"/>
  <c r="K138" i="2" l="1"/>
  <c r="A108" i="7" s="1"/>
  <c r="A99" i="5"/>
  <c r="K139" i="2" l="1"/>
  <c r="A109" i="7" s="1"/>
  <c r="A100" i="5"/>
  <c r="K141" i="2" l="1"/>
  <c r="A110" i="7" s="1"/>
  <c r="A101" i="5"/>
  <c r="K142" i="2" l="1"/>
  <c r="K143" i="2" s="1"/>
  <c r="A111" i="7" l="1"/>
  <c r="K144" i="2"/>
  <c r="A112" i="7"/>
  <c r="K147" i="2" l="1"/>
  <c r="A113" i="7"/>
  <c r="K148" i="2" l="1"/>
  <c r="A114" i="7"/>
  <c r="K149" i="2" l="1"/>
  <c r="A278" i="7"/>
  <c r="K150" i="2" l="1"/>
  <c r="A279" i="7"/>
  <c r="K151" i="2" l="1"/>
  <c r="A115" i="7"/>
  <c r="K152" i="2" l="1"/>
  <c r="A116" i="7"/>
  <c r="K153" i="2" l="1"/>
  <c r="A117" i="7"/>
  <c r="K154" i="2" l="1"/>
  <c r="A118" i="7"/>
  <c r="K155" i="2" l="1"/>
  <c r="A119" i="7"/>
  <c r="K156" i="2" l="1"/>
  <c r="A120" i="7"/>
  <c r="K157" i="2" l="1"/>
  <c r="A121" i="7"/>
  <c r="K158" i="2" l="1"/>
  <c r="A122" i="7"/>
  <c r="K159" i="2" l="1"/>
  <c r="A123" i="7"/>
  <c r="K160" i="2" l="1"/>
  <c r="A124" i="7"/>
  <c r="K161" i="2" l="1"/>
  <c r="A125" i="7"/>
  <c r="K163" i="2" l="1"/>
  <c r="A126" i="7"/>
  <c r="K164" i="2" l="1"/>
  <c r="A127" i="7"/>
  <c r="K165" i="2" l="1"/>
  <c r="A128" i="7"/>
  <c r="K166" i="2" l="1"/>
  <c r="A129" i="7"/>
  <c r="K167" i="2" l="1"/>
  <c r="A130" i="7"/>
  <c r="K168" i="2" l="1"/>
  <c r="A131" i="7"/>
  <c r="K169" i="2" l="1"/>
  <c r="A132" i="7"/>
  <c r="K170" i="2" l="1"/>
  <c r="A133" i="7"/>
  <c r="K171" i="2" l="1"/>
  <c r="A134" i="7"/>
  <c r="K172" i="2" l="1"/>
  <c r="A135" i="7"/>
  <c r="K173" i="2" l="1"/>
  <c r="A136" i="7"/>
  <c r="K176" i="2" l="1"/>
  <c r="A137" i="7"/>
  <c r="K177" i="2" l="1"/>
  <c r="A138" i="7"/>
  <c r="K178" i="2" l="1"/>
  <c r="A139" i="7"/>
  <c r="K179" i="2" l="1"/>
  <c r="A140" i="7"/>
  <c r="K180" i="2" l="1"/>
  <c r="A141" i="7"/>
  <c r="K181" i="2" l="1"/>
  <c r="A142" i="7"/>
  <c r="K182" i="2" l="1"/>
  <c r="A143" i="7"/>
  <c r="K183" i="2" l="1"/>
  <c r="A144" i="7"/>
  <c r="K184" i="2" l="1"/>
  <c r="A145" i="7"/>
  <c r="K185" i="2" l="1"/>
  <c r="A146" i="7"/>
  <c r="K186" i="2" l="1"/>
  <c r="A147" i="7"/>
  <c r="K187" i="2" l="1"/>
  <c r="A148" i="7"/>
  <c r="K188" i="2" l="1"/>
  <c r="A149" i="7"/>
  <c r="K189" i="2" l="1"/>
  <c r="A150" i="7"/>
  <c r="K190" i="2" l="1"/>
  <c r="A151" i="7"/>
  <c r="K191" i="2" l="1"/>
  <c r="A152" i="7"/>
  <c r="K192" i="2" l="1"/>
  <c r="A153" i="7"/>
  <c r="K193" i="2" l="1"/>
  <c r="A154" i="7"/>
  <c r="K194" i="2" l="1"/>
  <c r="A155" i="7"/>
  <c r="K195" i="2" l="1"/>
  <c r="A156" i="7"/>
  <c r="K196" i="2" l="1"/>
  <c r="A157" i="7"/>
  <c r="K197" i="2" l="1"/>
  <c r="A158" i="7"/>
  <c r="K200" i="2" l="1"/>
  <c r="A159" i="7"/>
  <c r="K201" i="2" l="1"/>
  <c r="A189" i="7"/>
  <c r="K202" i="2" l="1"/>
  <c r="A213" i="7"/>
  <c r="K203" i="2" l="1"/>
  <c r="A190" i="7"/>
  <c r="K204" i="2" l="1"/>
  <c r="A214" i="7"/>
  <c r="K205" i="2" l="1"/>
  <c r="A280" i="7"/>
  <c r="K206" i="2" l="1"/>
  <c r="A281" i="7"/>
  <c r="K207" i="2" l="1"/>
  <c r="A282" i="7"/>
  <c r="K208" i="2" l="1"/>
  <c r="K209" i="2" s="1"/>
  <c r="A283" i="7"/>
  <c r="K210" i="2" l="1"/>
  <c r="A286" i="7" s="1"/>
  <c r="A285" i="7"/>
  <c r="A284" i="7"/>
  <c r="A191" i="7" l="1"/>
  <c r="K211" i="2" l="1"/>
  <c r="K212" i="2" l="1"/>
  <c r="A288" i="7" s="1"/>
  <c r="A287" i="7"/>
  <c r="K213" i="2" l="1"/>
  <c r="A289" i="7" s="1"/>
  <c r="K214" i="2" l="1"/>
  <c r="A290" i="7" s="1"/>
  <c r="K215" i="2" l="1"/>
  <c r="A291" i="7" s="1"/>
  <c r="K217" i="2" l="1"/>
  <c r="K218" i="2" l="1"/>
  <c r="A292" i="7"/>
  <c r="K219" i="2" l="1"/>
  <c r="A293" i="7"/>
  <c r="K220" i="2" l="1"/>
  <c r="A215" i="7"/>
  <c r="K221" i="2" l="1"/>
  <c r="A192" i="7"/>
  <c r="K222" i="2" l="1"/>
  <c r="K223" i="2" s="1"/>
  <c r="K226" i="2" s="1"/>
  <c r="A234" i="7"/>
  <c r="K227" i="2" l="1"/>
  <c r="A160" i="7"/>
  <c r="K228" i="2" l="1"/>
  <c r="K229" i="2" s="1"/>
  <c r="K230" i="2" s="1"/>
  <c r="K231" i="2" s="1"/>
  <c r="K233" i="2" s="1"/>
  <c r="A161" i="7"/>
  <c r="K234" i="2" l="1"/>
  <c r="A294" i="7"/>
  <c r="K235" i="2" l="1"/>
  <c r="A295" i="7"/>
  <c r="K236" i="2" l="1"/>
  <c r="A296" i="7"/>
  <c r="K237" i="2" l="1"/>
  <c r="A297" i="7"/>
  <c r="K238" i="2" l="1"/>
  <c r="A298" i="7"/>
  <c r="K239" i="2" l="1"/>
  <c r="A299" i="7"/>
  <c r="K241" i="2" l="1"/>
  <c r="A300" i="7"/>
  <c r="K242" i="2" l="1"/>
  <c r="A162" i="7"/>
  <c r="K243" i="2" l="1"/>
  <c r="A163" i="7"/>
  <c r="K244" i="2" l="1"/>
  <c r="A164" i="7"/>
  <c r="K245" i="2" l="1"/>
  <c r="A301" i="7"/>
  <c r="K246" i="2" l="1"/>
  <c r="A165" i="7"/>
  <c r="K247" i="2" l="1"/>
  <c r="A166" i="7"/>
  <c r="K250" i="2" l="1"/>
  <c r="A167" i="7"/>
  <c r="K251" i="2" l="1"/>
  <c r="A193" i="7"/>
  <c r="K252" i="2" l="1"/>
  <c r="K253" i="2" s="1"/>
  <c r="A216" i="7"/>
  <c r="K254" i="2" l="1"/>
  <c r="A194" i="7"/>
  <c r="K255" i="2" l="1"/>
  <c r="A217" i="7"/>
  <c r="K256" i="2" l="1"/>
  <c r="K257" i="2" s="1"/>
  <c r="A235" i="7"/>
  <c r="K258" i="2" l="1"/>
  <c r="A195" i="7"/>
  <c r="K260" i="2" l="1"/>
  <c r="A218" i="7"/>
  <c r="K261" i="2" l="1"/>
  <c r="A302" i="7"/>
  <c r="K262" i="2" l="1"/>
  <c r="A303" i="7"/>
  <c r="K263" i="2" l="1"/>
  <c r="A304" i="7"/>
  <c r="K264" i="2" l="1"/>
  <c r="K265" i="2" s="1"/>
  <c r="K266" i="2" s="1"/>
  <c r="A305" i="7"/>
  <c r="K267" i="2" l="1"/>
  <c r="A219" i="7"/>
  <c r="K268" i="2" l="1"/>
  <c r="A196" i="7"/>
  <c r="K269" i="2" l="1"/>
  <c r="A197" i="7"/>
  <c r="K270" i="2" l="1"/>
  <c r="A220" i="7"/>
  <c r="K271" i="2" l="1"/>
  <c r="A306" i="7"/>
  <c r="K274" i="2" l="1"/>
  <c r="A307" i="7"/>
  <c r="K275" i="2" l="1"/>
  <c r="A308" i="7"/>
  <c r="K276" i="2" l="1"/>
  <c r="A309" i="7"/>
  <c r="K277" i="2" l="1"/>
  <c r="A310" i="7"/>
  <c r="K278" i="2" l="1"/>
  <c r="A311" i="7"/>
  <c r="K279" i="2" l="1"/>
  <c r="A312" i="7"/>
  <c r="K280" i="2" l="1"/>
  <c r="A313" i="7"/>
  <c r="K281" i="2" l="1"/>
  <c r="A314" i="7"/>
  <c r="K282" i="2" l="1"/>
  <c r="A315" i="7"/>
  <c r="K283" i="2" l="1"/>
  <c r="A316" i="7"/>
  <c r="K284" i="2" l="1"/>
  <c r="A317" i="7"/>
  <c r="K285" i="2" l="1"/>
  <c r="A318" i="7"/>
  <c r="K286" i="2" l="1"/>
  <c r="A319" i="7"/>
  <c r="K287" i="2" l="1"/>
  <c r="A320" i="7"/>
  <c r="K288" i="2" l="1"/>
  <c r="A321" i="7"/>
  <c r="K291" i="2" l="1"/>
  <c r="A322" i="7"/>
  <c r="K292" i="2" l="1"/>
  <c r="A323" i="7"/>
  <c r="K293" i="2" l="1"/>
  <c r="A236" i="7"/>
  <c r="K294" i="2" l="1"/>
  <c r="A237" i="7"/>
  <c r="K295" i="2" l="1"/>
  <c r="A198" i="7"/>
  <c r="K296" i="2" l="1"/>
  <c r="A221" i="7"/>
  <c r="K297" i="2" l="1"/>
  <c r="A199" i="7"/>
  <c r="K298" i="2" l="1"/>
  <c r="A222" i="7"/>
  <c r="K299" i="2" l="1"/>
  <c r="A223" i="7"/>
  <c r="K300" i="2" l="1"/>
  <c r="A200" i="7"/>
  <c r="K301" i="2" l="1"/>
  <c r="A238" i="7"/>
  <c r="K303" i="2" l="1"/>
  <c r="A324" i="7"/>
  <c r="K304" i="2" l="1"/>
  <c r="A239" i="7"/>
  <c r="K305" i="2" l="1"/>
  <c r="A240" i="7"/>
  <c r="K306" i="2" l="1"/>
  <c r="A241" i="7"/>
  <c r="K307" i="2" l="1"/>
  <c r="A242" i="7"/>
  <c r="K308" i="2" l="1"/>
  <c r="A224" i="7"/>
  <c r="K311" i="2" l="1"/>
  <c r="A201" i="7"/>
  <c r="K312" i="2" l="1"/>
  <c r="A168" i="7"/>
  <c r="K313" i="2" l="1"/>
  <c r="A169" i="7"/>
  <c r="K314" i="2" l="1"/>
  <c r="A202" i="7"/>
  <c r="K315" i="2" l="1"/>
  <c r="K316" i="2" s="1"/>
  <c r="A225" i="7"/>
  <c r="K317" i="2" l="1"/>
  <c r="A170" i="7"/>
  <c r="K318" i="2" l="1"/>
  <c r="A171" i="7"/>
  <c r="K319" i="2" l="1"/>
  <c r="A172" i="7"/>
  <c r="K320" i="2" l="1"/>
  <c r="A173" i="7"/>
  <c r="K322" i="2" l="1"/>
  <c r="A174" i="7"/>
  <c r="K323" i="2" l="1"/>
  <c r="A243" i="7"/>
  <c r="K324" i="2" l="1"/>
  <c r="A203" i="7"/>
  <c r="K325" i="2" l="1"/>
  <c r="A226" i="7"/>
  <c r="K326" i="2" l="1"/>
  <c r="A325" i="7"/>
  <c r="K327" i="2" l="1"/>
  <c r="A326" i="7"/>
  <c r="K328" i="2" l="1"/>
  <c r="A327" i="7"/>
  <c r="A328" i="7" l="1"/>
  <c r="K331" i="2" l="1"/>
  <c r="A329" i="7"/>
  <c r="K332" i="2" l="1"/>
  <c r="K333" i="2" s="1"/>
  <c r="A330" i="7"/>
  <c r="K334" i="2" l="1"/>
  <c r="A175" i="7"/>
  <c r="K335" i="2" l="1"/>
  <c r="A176" i="7"/>
  <c r="K338" i="2" l="1"/>
  <c r="A177" i="7"/>
  <c r="K339" i="2" l="1"/>
  <c r="A331" i="7"/>
  <c r="K340" i="2" l="1"/>
  <c r="A244" i="7"/>
  <c r="K341" i="2" l="1"/>
  <c r="A204" i="7"/>
  <c r="K342" i="2" l="1"/>
  <c r="A227" i="7"/>
  <c r="K343" i="2" l="1"/>
  <c r="A228" i="7"/>
  <c r="K344" i="2" l="1"/>
  <c r="A205" i="7"/>
  <c r="K345" i="2" l="1"/>
  <c r="A178" i="7"/>
  <c r="K346" i="2" l="1"/>
  <c r="A332" i="7"/>
  <c r="K347" i="2" l="1"/>
  <c r="A179" i="7"/>
  <c r="K350" i="2" l="1"/>
  <c r="A180" i="7"/>
  <c r="K351" i="2" l="1"/>
  <c r="A333" i="7"/>
  <c r="K352" i="2" l="1"/>
  <c r="A334" i="7"/>
  <c r="K353" i="2" l="1"/>
  <c r="A335" i="7"/>
  <c r="K355" i="2" l="1"/>
  <c r="A336" i="7"/>
  <c r="K356" i="2" l="1"/>
  <c r="A337" i="7"/>
  <c r="K357" i="2" l="1"/>
  <c r="A338" i="7"/>
  <c r="K358" i="2" l="1"/>
  <c r="A339" i="7"/>
  <c r="K359" i="2" l="1"/>
  <c r="A340" i="7"/>
  <c r="K360" i="2" l="1"/>
  <c r="A341" i="7"/>
  <c r="K361" i="2" l="1"/>
  <c r="A342" i="7"/>
  <c r="K363" i="2" l="1"/>
  <c r="A343" i="7"/>
  <c r="K364" i="2" l="1"/>
  <c r="A344" i="7"/>
  <c r="K365" i="2" l="1"/>
  <c r="A345" i="7"/>
  <c r="K366" i="2" l="1"/>
  <c r="A346" i="7"/>
  <c r="K367" i="2" l="1"/>
  <c r="A347" i="7"/>
  <c r="K369" i="2" l="1"/>
  <c r="A348" i="7"/>
  <c r="K370" i="2" l="1"/>
  <c r="A349" i="7"/>
  <c r="K371" i="2" l="1"/>
  <c r="A350" i="7"/>
  <c r="K374" i="2" l="1"/>
  <c r="A351" i="7"/>
  <c r="K375" i="2" l="1"/>
  <c r="A246" i="7"/>
  <c r="K376" i="2" l="1"/>
  <c r="A247" i="7"/>
  <c r="K378" i="2" l="1"/>
  <c r="A248" i="7"/>
  <c r="K379" i="2" l="1"/>
  <c r="A249" i="7"/>
  <c r="K380" i="2" l="1"/>
  <c r="A250" i="7"/>
  <c r="K381" i="2" l="1"/>
  <c r="A251" i="7"/>
  <c r="K382" i="2" l="1"/>
  <c r="A252" i="7"/>
  <c r="K383" i="2" l="1"/>
  <c r="A253" i="7"/>
  <c r="K384" i="2" l="1"/>
  <c r="A254" i="7"/>
  <c r="K385" i="2" l="1"/>
  <c r="A255" i="7"/>
  <c r="K387" i="2" l="1"/>
  <c r="A256" i="7"/>
  <c r="K390" i="2" l="1"/>
  <c r="A257" i="7"/>
  <c r="K391" i="2" l="1"/>
  <c r="A258" i="7"/>
  <c r="K392" i="2" l="1"/>
  <c r="A259" i="7"/>
  <c r="K393" i="2" l="1"/>
  <c r="A260" i="7"/>
  <c r="K394" i="2" l="1"/>
  <c r="A261" i="7"/>
  <c r="K395" i="2" l="1"/>
  <c r="A262" i="7"/>
  <c r="K396" i="2" l="1"/>
  <c r="K397" i="2" s="1"/>
  <c r="K398" i="2" s="1"/>
  <c r="A263" i="7"/>
  <c r="K400" i="2" l="1"/>
  <c r="K401" i="2" s="1"/>
  <c r="A265" i="7" l="1"/>
  <c r="K402" i="2"/>
  <c r="A264" i="7"/>
  <c r="K404" i="2" l="1"/>
  <c r="A266" i="7"/>
  <c r="K405" i="2" l="1"/>
  <c r="A352" i="7"/>
  <c r="K406" i="2" l="1"/>
  <c r="A353" i="7"/>
  <c r="K407" i="2" l="1"/>
  <c r="A354" i="7"/>
  <c r="K408" i="2" l="1"/>
  <c r="A355" i="7"/>
  <c r="K409" i="2" l="1"/>
  <c r="A356" i="7"/>
  <c r="K410" i="2" l="1"/>
  <c r="A357" i="7"/>
  <c r="K411" i="2" l="1"/>
  <c r="A359" i="7" s="1"/>
  <c r="A358" i="7"/>
  <c r="DR333" i="2" l="1"/>
  <c r="DR257" i="2"/>
  <c r="DR347" i="2"/>
  <c r="DR345" i="2"/>
  <c r="DR342" i="2"/>
  <c r="DR253" i="2"/>
  <c r="DR251" i="2"/>
  <c r="DR334" i="2"/>
  <c r="DR256" i="2"/>
  <c r="DR330" i="2"/>
  <c r="DR325" i="2"/>
  <c r="DR250" i="2"/>
  <c r="DR322" i="2"/>
  <c r="DR339" i="2"/>
  <c r="DR331" i="2"/>
  <c r="DR340" i="2"/>
  <c r="DR328" i="2"/>
  <c r="A124" i="5"/>
  <c r="DR344" i="2"/>
  <c r="DR327" i="2"/>
  <c r="DR324" i="2"/>
  <c r="DR338" i="2"/>
  <c r="DR326" i="2"/>
  <c r="DR255" i="2"/>
  <c r="DR332" i="2"/>
  <c r="DR323" i="2"/>
  <c r="DR252" i="2"/>
  <c r="DR343" i="2"/>
  <c r="DR409" i="2"/>
  <c r="DR254" i="2"/>
  <c r="DR341" i="2"/>
  <c r="DR258" i="2"/>
  <c r="A59" i="5"/>
  <c r="A122" i="5"/>
  <c r="A261" i="5"/>
  <c r="A58" i="5"/>
  <c r="A60" i="5"/>
  <c r="A243" i="5"/>
  <c r="A158" i="5"/>
  <c r="A56" i="5"/>
  <c r="A57" i="5"/>
  <c r="A114" i="5"/>
  <c r="A244" i="5"/>
  <c r="A135" i="5"/>
  <c r="A251" i="5"/>
  <c r="A177" i="5"/>
  <c r="A259" i="5"/>
  <c r="A209" i="5"/>
  <c r="A198" i="5"/>
  <c r="A52" i="5"/>
  <c r="A51" i="5"/>
  <c r="A132" i="5"/>
  <c r="A253" i="5"/>
  <c r="A55" i="5"/>
  <c r="A191" i="5"/>
  <c r="A248" i="5"/>
  <c r="A269" i="5"/>
  <c r="A265" i="5"/>
  <c r="A181" i="5"/>
  <c r="A294" i="5"/>
  <c r="A252" i="5"/>
  <c r="A247" i="5"/>
  <c r="A255" i="5"/>
  <c r="A155" i="5"/>
  <c r="A150" i="5"/>
  <c r="A272" i="5"/>
  <c r="A54" i="5"/>
  <c r="A197" i="5"/>
  <c r="A157" i="5"/>
  <c r="A121" i="5"/>
  <c r="A117" i="5"/>
  <c r="A180" i="5"/>
  <c r="A127" i="5"/>
  <c r="A106" i="5"/>
  <c r="A270" i="5"/>
  <c r="A291" i="5"/>
  <c r="A118" i="5"/>
  <c r="A146" i="5"/>
  <c r="A115" i="5"/>
  <c r="A297" i="5"/>
  <c r="A231" i="5"/>
  <c r="A200" i="5"/>
  <c r="A217" i="5"/>
  <c r="A131" i="5"/>
  <c r="A238" i="5"/>
  <c r="A286" i="5"/>
  <c r="A175" i="5"/>
  <c r="A207" i="5"/>
  <c r="A264" i="5"/>
  <c r="A258" i="5"/>
  <c r="A277" i="5"/>
  <c r="A63" i="5"/>
  <c r="A61" i="5"/>
  <c r="A240" i="5"/>
  <c r="A230" i="5"/>
  <c r="A292" i="5"/>
  <c r="A62" i="5"/>
  <c r="A274" i="5"/>
  <c r="A203" i="5"/>
  <c r="A235" i="5"/>
  <c r="A250" i="5"/>
  <c r="A174" i="5"/>
  <c r="A273" i="5"/>
  <c r="A205" i="5"/>
  <c r="A182" i="5"/>
  <c r="A111" i="5"/>
  <c r="A129" i="5"/>
  <c r="A202" i="5"/>
  <c r="A189" i="5"/>
  <c r="A170" i="5"/>
  <c r="A271" i="5"/>
  <c r="A241" i="5"/>
  <c r="A153" i="5"/>
  <c r="A133" i="5"/>
  <c r="A206" i="5"/>
  <c r="A237" i="5"/>
  <c r="A213" i="5"/>
  <c r="A233" i="5"/>
  <c r="A239" i="5"/>
  <c r="A216" i="5"/>
  <c r="A268" i="5"/>
  <c r="A171" i="5"/>
  <c r="A152" i="5"/>
  <c r="A210" i="5"/>
  <c r="A151" i="5"/>
  <c r="A279" i="5"/>
  <c r="A147" i="5"/>
  <c r="A296" i="5"/>
  <c r="A134" i="5"/>
  <c r="A190" i="5"/>
  <c r="A119" i="5"/>
  <c r="A234" i="5"/>
  <c r="A260" i="5"/>
  <c r="A282" i="5"/>
  <c r="A293" i="5"/>
  <c r="A154" i="5"/>
  <c r="A149" i="5"/>
  <c r="A156" i="5"/>
  <c r="A283" i="5"/>
  <c r="A193" i="5"/>
  <c r="A176" i="5"/>
  <c r="A53" i="5"/>
  <c r="A104" i="5"/>
  <c r="A276" i="5"/>
  <c r="A108" i="5"/>
  <c r="A113" i="5"/>
  <c r="A125" i="5"/>
  <c r="A280" i="5"/>
  <c r="A256" i="5"/>
  <c r="A245" i="5"/>
  <c r="A281" i="5"/>
  <c r="A285" i="5"/>
  <c r="A116" i="5"/>
  <c r="A290" i="5"/>
  <c r="A289" i="5"/>
  <c r="A169" i="5"/>
  <c r="A128" i="5"/>
  <c r="A284" i="5"/>
  <c r="A204" i="5"/>
  <c r="A112" i="5"/>
  <c r="A102" i="5"/>
  <c r="A195" i="5"/>
  <c r="A215" i="5"/>
  <c r="A192" i="5"/>
  <c r="A212" i="5"/>
  <c r="A232" i="5"/>
  <c r="A242" i="5"/>
  <c r="A194" i="5"/>
  <c r="A263" i="5"/>
  <c r="A201" i="5"/>
  <c r="A214" i="5"/>
  <c r="A148" i="5"/>
  <c r="A295" i="5"/>
  <c r="A188" i="5"/>
  <c r="A267" i="5"/>
  <c r="A159" i="5"/>
  <c r="A120" i="5"/>
  <c r="A109" i="5"/>
  <c r="A257" i="5"/>
  <c r="A288" i="5"/>
  <c r="A254" i="5"/>
  <c r="A278" i="5"/>
  <c r="A179" i="5"/>
  <c r="A178" i="5"/>
  <c r="A287" i="5"/>
  <c r="A275" i="5"/>
  <c r="A249" i="5"/>
  <c r="A126" i="5"/>
  <c r="A196" i="5"/>
  <c r="A130" i="5"/>
  <c r="A173" i="5"/>
  <c r="A266" i="5"/>
  <c r="A236" i="5"/>
  <c r="A246" i="5"/>
  <c r="A105" i="5"/>
  <c r="A211" i="5"/>
  <c r="A172" i="5"/>
</calcChain>
</file>

<file path=xl/sharedStrings.xml><?xml version="1.0" encoding="utf-8"?>
<sst xmlns="http://schemas.openxmlformats.org/spreadsheetml/2006/main" count="3945" uniqueCount="807">
  <si>
    <t>OUI</t>
  </si>
  <si>
    <t>NON</t>
  </si>
  <si>
    <t>NM</t>
  </si>
  <si>
    <t xml:space="preserve">VILLE : </t>
  </si>
  <si>
    <t>NOM DU RESEAU DELEGATAIRE / DEMARCHE QUALITE TERRITORIALE :</t>
  </si>
  <si>
    <t>TYPE AUDIT :</t>
  </si>
  <si>
    <t>Audit d'adhésion</t>
  </si>
  <si>
    <t>Audit de renouvellement</t>
  </si>
  <si>
    <t>Nom du Responsable :</t>
  </si>
  <si>
    <t>Nom Prénom de l'auditeur</t>
  </si>
  <si>
    <t>Nom du cabinet d'audit</t>
  </si>
  <si>
    <t>Résultats</t>
  </si>
  <si>
    <t>Taux de conformité général</t>
  </si>
  <si>
    <t>Taux de conformité atteint</t>
  </si>
  <si>
    <t>Taux de conformité par séquence</t>
  </si>
  <si>
    <t>GLOBAL</t>
  </si>
  <si>
    <t>1 - INFORMATION ET COMMUNICATION</t>
  </si>
  <si>
    <t>2 - SAVOIR FAIRE ET SAVOIR ETRE</t>
  </si>
  <si>
    <t>3 - CONFORT ET HYGIENE</t>
  </si>
  <si>
    <t>4 - DEVELOPPEMENT DURABLE</t>
  </si>
  <si>
    <t>5 - QUALITE DE LA PRESTATION</t>
  </si>
  <si>
    <t>1 - PROMOTION ET COMMUNICATION</t>
  </si>
  <si>
    <t>Pts</t>
  </si>
  <si>
    <t>Notation</t>
  </si>
  <si>
    <t>Commentaire de l'auditeur</t>
  </si>
  <si>
    <t>Guide d'interprétation</t>
  </si>
  <si>
    <t>Total Points possibles</t>
  </si>
  <si>
    <t>Pts obt. ss pondération</t>
  </si>
  <si>
    <t>Pts obtenus pondérés</t>
  </si>
  <si>
    <t>Total des points obtenus</t>
  </si>
  <si>
    <t>Points NM</t>
  </si>
  <si>
    <t>Total Points NM</t>
  </si>
  <si>
    <t>Points mesurés</t>
  </si>
  <si>
    <t>Total Points mesurés</t>
  </si>
  <si>
    <t>Taux de conformité</t>
  </si>
  <si>
    <t>Points obtenus</t>
  </si>
  <si>
    <t>Total Points obtenus</t>
  </si>
  <si>
    <t>Total Pts mesurés</t>
  </si>
  <si>
    <t>Total Points Obtenus</t>
  </si>
  <si>
    <t>La promotion</t>
  </si>
  <si>
    <t>Information et Communication</t>
  </si>
  <si>
    <t xml:space="preserve">Au moins 2 moyens de communication sont utilisés (presse, et/ou radio/TV, et/ou sites Internet partenaires, et /ou autres) et à différents niveaux (local et/ou régional, et/ou départemental, et/ou national, et/ou international).  
Cette politique de communication est à auditer au niveau de l'établissement*.            </t>
  </si>
  <si>
    <t>Contrôle documentaire</t>
  </si>
  <si>
    <t>L'outil de communication</t>
  </si>
  <si>
    <t>Le site internet ne permet pas de valider la rubrique Outil de communication.</t>
  </si>
  <si>
    <r>
      <t>L'établissement tient à jour un site internet dédié (site individuel ou site hébergé) permettant de connaître : 
- le nom
- l'adresse
- le numéro de téléphone 
- les périodes d'ouvertures de l'établissement
- les prestations et services offerts,
- les tarifs présentés de manière claire et compréhensible pour les tarifs
- les moyens d'accès et les possibilités de stationnement  (un plan d'accès est téléchargeable.)
- les coordonnées GPS
- l'adresse courriel
- les modalités de réservation et d'annulation
- les moyens de paiement acceptés.
- les marques/labels dont dispose l'établissement, avec le cas échéant, un renvoi vers le site internet idoine
- les conditions et limites d'accessibilité des prestations pour les personnes en situation de handicap 
- le plan d'accès</t>
    </r>
    <r>
      <rPr>
        <i/>
        <sz val="9"/>
        <rFont val="Times New Roman"/>
        <family val="1"/>
      </rPr>
      <t xml:space="preserve"> 
</t>
    </r>
    <r>
      <rPr>
        <sz val="9"/>
        <rFont val="Times New Roman"/>
        <family val="1"/>
      </rPr>
      <t>La conception graphique est soignée et présente des visuels représentatifs de l'offre.
Ce support est à jour. 
Il est possible de réserver par mail et de recevoir une confirmation de réservation par mail.</t>
    </r>
  </si>
  <si>
    <t>La présentation de l'outil de communication est soignée et attractive.</t>
  </si>
  <si>
    <t xml:space="preserve">L'outil de communication est représentatif de l'offre. </t>
  </si>
  <si>
    <t>L'outil de communication (écrit, dématérialisé) est actualisé.</t>
  </si>
  <si>
    <t>Le site internet est traduit au moins en une langue étrangère.</t>
  </si>
  <si>
    <t xml:space="preserve">En cas d'audit de reconduction, conformément à la charte graphique:
- la plaque   Qualité Tourisme™  est apposée à l'entrée de l'établissement,  
- le logo   Qualité Tourisme™    est présent sur les supports papier et sur le site internet,
- la démarche   Qualité Tourisme™   est explicitée sur le site internet et il existe un lien vers le site de   Qualité Tourisme™  .  </t>
  </si>
  <si>
    <t>Le logo Qualité Tourisme™  est présent sur un outil de communication.</t>
  </si>
  <si>
    <t>Le site internet</t>
  </si>
  <si>
    <t>L'établissement possède un site internet dédié (site individuel ou site partagé)</t>
  </si>
  <si>
    <t>Pas de NM possible. Le site doit être à l'initiative de la création du site internet (par exemple, la présence sur le site internet de l'OT ne valide pas le critère). Si présence d'un site internet propre à l'établissement et d'un site internet partagé, on mesure le site internet propre à l'établissement.</t>
  </si>
  <si>
    <t>NM si pas de site Internet. Le référencement est efficace. Recherche avec mots clés liés au type d'activité (via ferrata, kite surf, etc.) , situation géographique (ville, pays touristique)</t>
  </si>
  <si>
    <t>La présentation du site internet est soignée, attractive et ergonomique.</t>
  </si>
  <si>
    <t xml:space="preserve">Le site internet est représentatif de l'offre. </t>
  </si>
  <si>
    <t>NM si pas de site Internet. Les informations délivrées sont conformes à la réalité.</t>
  </si>
  <si>
    <t xml:space="preserve">NM si pas de site Internet. </t>
  </si>
  <si>
    <t xml:space="preserve">Le site internet contient des informations sur l'offre d'activités : type d'activités, présentation du contenu, durée, âge minimum (si minimum requis), niveau exigé (si minimum requis). </t>
  </si>
  <si>
    <r>
      <t>Il existe dans la documentation distribuée au public et/ou sur le site Internet, des renseignements sur les services complémentaires (restauration, hébergement, vente de produits, etc</t>
    </r>
    <r>
      <rPr>
        <i/>
        <sz val="9"/>
        <rFont val="Times New Roman"/>
        <family val="1"/>
      </rPr>
      <t>...</t>
    </r>
    <r>
      <rPr>
        <sz val="9"/>
        <rFont val="Times New Roman"/>
        <family val="1"/>
      </rPr>
      <t>).</t>
    </r>
  </si>
  <si>
    <t>Le site Internet contient des renseignements sur les services complémentaires (restauration, hébergement, vente de produits, etc...).</t>
  </si>
  <si>
    <t>NM si pas de site Internet. Si absence de parking privé, le site internet mentionne une solution de stationnement public à proximité.</t>
  </si>
  <si>
    <t>Les informations du site internet sont actualisées.</t>
  </si>
  <si>
    <t>NM si pas de site internet. Tarifs, périodes d'ouverture, horaires des visites, programmation des animations, etc.</t>
  </si>
  <si>
    <t>Les modalités de réservation et d'annulation sont précisées.</t>
  </si>
  <si>
    <t>NM si pas de site Internet ou si les activités ne sont pas soumises à réservation et annulation.</t>
  </si>
  <si>
    <t>Le site internet valorise la destination touristique</t>
  </si>
  <si>
    <t>Le logo Qualité Tourisme™  est présent sur le site internet.</t>
  </si>
  <si>
    <t>NM si absence de site internet et/ou si audit d'adhésion.</t>
  </si>
  <si>
    <t xml:space="preserve">La démarche Qualité Tourisme™ est explicitée sur le site internet ou il existe un lien vers le site de Qualité Tourisme™. </t>
  </si>
  <si>
    <t>NM en cas d'adhésion et NM si absence de site internet. La présence d'un lien vers le dispositif qualité territorial ne valide pas le critère.</t>
  </si>
  <si>
    <t>2 - LA RESERVATION TELEPHONIQUE - LA DEMANDE D'INFORMATION</t>
  </si>
  <si>
    <t>La prise de ligne</t>
  </si>
  <si>
    <t>Savoir-faire Savoir-être</t>
  </si>
  <si>
    <t>Le téléphone doit être décroché rapidement : maximum 5 sonneries ou un message téléphonique s'enclenche au bout de ces 5 sonneries.
Le message indique l'identité de l'établissement, les horaires ou périodes d'ouverture ou le client est renvoyé vers un autre numéro ou vers un site internet.</t>
  </si>
  <si>
    <t xml:space="preserve">L'appel doit aboutir avant la 5ème sonnerie. </t>
  </si>
  <si>
    <t>Pas de NM possible. Soit par un interlocuteur, soit par un pré-décroché, soit par un répondeur.</t>
  </si>
  <si>
    <t>Au téléphone, le personnel doit accueillir le client de manière aimable et conviviale, en utilisant systématiquement les formules de politesse adaptées.
S'il doit être mis en attente, le client en est préalablement informé de façon aimable.
L'identité de l'établissement doit être précisée dans la formule d'accueil.</t>
  </si>
  <si>
    <t>NM si pas de mise en attente ou si absence de réponse.</t>
  </si>
  <si>
    <t>Les informations orales transmises aux clients sont précises et complètes et correspondent à la demande du client.
Le professionnel s'enquière du niveau de pratique des participants et de son équipement éventuel.</t>
  </si>
  <si>
    <t xml:space="preserve">Le professionnel  questionne le client pour cerner ses attentes. </t>
  </si>
  <si>
    <t>L'auditeur formule une demande une demande générale qui doit susciter des questions du professionnel pour préciser les attentes (niveau de pratique, nombre de personnes, âge, etc.).</t>
  </si>
  <si>
    <t>Les réponses apportées par le professionnel sont adaptées et donnent envie au client de pratiquer l'activité.</t>
  </si>
  <si>
    <t>Dans le cadre d'une réservation téléphonique et/ou sur site :
-l'ensemble des éléments nécessaires au bon accueil du client et à la prise en compte de ses attentes est demandé (exemples: nombre de personnes, présence d'enfants, âge des enfants, animaux, date et heure d'arrivée, orthographe du nom, numéro de téléphone, courriel, explications spontanées concernant l'accès à l'établissement, modalités d'annulation …).
-la reformulation détaillée de la réservation est réalisée de manière formelle.</t>
  </si>
  <si>
    <t>Si réservation par téléphone, le nom du client, le nombre de personnes et les conditions tarifaires sont clairement définis.</t>
  </si>
  <si>
    <t xml:space="preserve">Si réservation par téléphone, les pré-requis à l'activité sont spontanément indiqués. </t>
  </si>
  <si>
    <t>Exemples de pré-requis : âge minimum, poids minimum, niveau de pratique, équipement nécessaire, nombre de participants, etc.</t>
  </si>
  <si>
    <t>Si réservation par téléphone, une reformulation est effectuée en fin de conversation.</t>
  </si>
  <si>
    <t>En cas d'incertitude sur la tenue de l'activité, le professionnel s'engage a recontacter le client pour confirmer ou infirmer l'activité. Le professionnel communique une date.</t>
  </si>
  <si>
    <t xml:space="preserve">Dans le cadre d'une réservation téléphonique et/ou sur site :
-l'ensemble des éléments nécessaires au bon accueil du client et à la prise en compte de ses attentes est demandé (exemples: nombre de personnes, présence d'enfants, âge des enfants, animaux, date et heure d'arrivée, orthographe du nom, numéro de téléphone, e-mail, explications spontanées concernant l'accès à l'établissement, modalités d'annulation …).
-la reformulation détaillée de la réservation est réalisée de manière formelle.
</t>
  </si>
  <si>
    <t>Le professionnel propose spontanément des informations sur l'accès au lieu d'activité.</t>
  </si>
  <si>
    <t>L'interlocuteur est courtois, employant les formules de politesse adaptées. Le cas échéant, la mise en attente et la reprise de ligne s'accompagne des formules d'usage.</t>
  </si>
  <si>
    <t>Pas de NM possible. Utilisation des civilités. Un mot d'excuse ou de remerciement est prononcé à la reprise de la ligne.</t>
  </si>
  <si>
    <t>Les réponses au téléphone/courrier/messages électroniques peuvent être effectuées au moins en une langue étrangère.</t>
  </si>
  <si>
    <t>L'accueil téléphonique est assuré en au moins une langue étrangère.</t>
  </si>
  <si>
    <t xml:space="preserve">Pas de NM possible. </t>
  </si>
  <si>
    <t>Le répondeur</t>
  </si>
  <si>
    <t>En cas d'absence, un répondeur assure l'accueil téléphonique. Le ton de message est courtois, employant les formules de politesse adaptées.</t>
  </si>
  <si>
    <t>Point pénalisé si absence de répondeur. Si renvoi vers un n° de portable, point mesuré.</t>
  </si>
  <si>
    <t>Le message du répondeur annonce le nom du site et informe des horaires d'ouverture.</t>
  </si>
  <si>
    <t>NM si absence de répondeur. Si renvoi sur un portable et message sur portable, le point est à mesurer.</t>
  </si>
  <si>
    <t>Le message du répondeur téléphonique mentionne les horaires d'ouverture en au moins une langue étrangère.</t>
  </si>
  <si>
    <t>Dans le cadre d'une demande :
- de renseignements spécifiques (ex: réservation de groupes, accueil personne en situation de handicap) 
- de l'envoi de documentation (descriptif des prestations de l'établissement et des services)
- d'une confirmation de réservation ( les conditions d'annulation sont précisées),
les informations transmises par écrit (e-mail ou  courrier) sont précises, complètes et à jour.
Les réponses sont personnalisées. 
Elles sont envoyées sous 48h par SMS et/ou courriel, et/ou courrier.</t>
  </si>
  <si>
    <t>3 - L'ACHEMINEMENT SUR LE LIEU - LES EXTERIEURS - LA SIGNALETIQUE  - LA TERRASSE (SI EXISTANTE)</t>
  </si>
  <si>
    <t>L'accès au site</t>
  </si>
  <si>
    <t>Si autorisée, une signalisation d'accès au site est visible, lisible et uniforme, à proximité de l'établissement.</t>
  </si>
  <si>
    <t>NM si non autorisée ET si pas de fléchage organisé par la commune.</t>
  </si>
  <si>
    <t>Pas de NM possible. A partir des indications fournies en amont, l'auditeur note son accès.</t>
  </si>
  <si>
    <t>Qualité de la prestation</t>
  </si>
  <si>
    <t>Si l'établissement dispose d'un parking privé, le stationnement est adapté à la fréquentation touristique du lieu et aux modes de transport utilisés  (voitures, deux-roues, car, ... ).
Si le site ne dispose pas de parking privé, les zones de stationnement publiques ou privées et leur éloignement doivent être  indiqués (lors de la réservation, sur les brochures, sur le site internet...).</t>
  </si>
  <si>
    <t>Confort et hygiène</t>
  </si>
  <si>
    <t xml:space="preserve">L'ensemble des extérieurs de l'établissement qui relèvent de son exploitation  est entretenu (chemins d'accès, parking, façades, éclairages, abords immédiats, entrée). 
Si autorisés, des poubelles et des cendriers sont présents et vidés régulièrement.
Même si l'entrée est sur le domaine public, elle est entretenue.
</t>
  </si>
  <si>
    <t>NM si absence d'extérieurs privatifs. Prendre en compte : chemins d'accès, parking, espaces verts.</t>
  </si>
  <si>
    <t>L'ensemble des extérieurs est bien éclairé.</t>
  </si>
  <si>
    <t>Prendre en compte : parking, chemin d'accès. Pénaliser si impression d'insécurité liée à l'absence ou à la faiblesse de l'éclairage.</t>
  </si>
  <si>
    <t>Pas de NM possible.</t>
  </si>
  <si>
    <t>Les enseignes et la signalétique d'accès (si existante) sont propres.</t>
  </si>
  <si>
    <t xml:space="preserve">Les enseignes et la signalétique d'accès (si existante) sont en bon état. </t>
  </si>
  <si>
    <t xml:space="preserve">Les enseignes et signalétiques présentes sur la façade du bâtiment sont visibles, lisibles, propres et actualisées. 
Si l'accès à l'établissement pour les personnes en situation de handicap moteur est différent de l'accès principal, celui-ci doit être indiqué depuis l'extérieur.
</t>
  </si>
  <si>
    <t xml:space="preserve">Les extérieurs de l'établissement sont, dans la mesure du possible, agrémentés de jardinières et/ou espaces verts et offrent une zone ombragée.
Si les extérieurs sont aménagés, ils doivent être équipés d'un mobilier propre et en très bon état.
</t>
  </si>
  <si>
    <t>La façade et l'entrée sont mises en valeur par un fleurissement, un élément décoratif, un éclairage, etc.</t>
  </si>
  <si>
    <t>Les extérieurs privatifs et l'entrée sont dotés de poubelles et de cendrier. Ils sont vidés régulièrement.</t>
  </si>
  <si>
    <t>SI absence d'extérieurs privatifs, présence à minima d'un cendrier à proximité de l'entrée. Observation au début et à la fin de la prestation. Pénaliser si absence d'action.</t>
  </si>
  <si>
    <t>Les affichages  extérieurs</t>
  </si>
  <si>
    <t>NM en cas d'adhésion. Placée dans un endroit visible.</t>
  </si>
  <si>
    <t>Les informations réglementaires et utiles aux clients sont affichées en évidence à l'extérieur. Elles doivent être visibles, lisibles , bien présentées, propres et actualisées. Elles comprennent:
- prix, 
- horaires, 
- périodes d'ouverture, 
- moyens de paiement, 
- langues étrangères pratiquées...
- Présence du panonceau de classement, 
- cartes menus... .</t>
  </si>
  <si>
    <t>Un panneau d'informations est visible depuis l'extérieur.</t>
  </si>
  <si>
    <t>Le panneau d'informations mentionne toutes les informations pratiques sur les activités et les conditions d'accès.</t>
  </si>
  <si>
    <t>Les informations sont soigneusement affichées et à jour.</t>
  </si>
  <si>
    <t>Le panneau d'informations est propre.</t>
  </si>
  <si>
    <t>Le panneau d'informations extérieur est en bon état.</t>
  </si>
  <si>
    <t>La tenue et la présentation du personnel d'accueil sont soignées, propres et permettent d'identifier celui-ci facilement.</t>
  </si>
  <si>
    <t>La prise en charge du client est rapide.</t>
  </si>
  <si>
    <t xml:space="preserve">Les horaires d'ouverture sont bien respectées. Si absence de personnel d'accueil à l'arrivée, une information est présente et l'attente n'excède pas 5 minutes. </t>
  </si>
  <si>
    <t>Le positionnement du personnel ou la tenue vestimentaire permet une identification aisée.</t>
  </si>
  <si>
    <t>Le point est validé si présence d'un badge, positionnement derrière la borne d'accueil, etc.</t>
  </si>
  <si>
    <t>La tenue corporelle et vestimentaire du personnel d'accueil est propre et soignée.</t>
  </si>
  <si>
    <t xml:space="preserve">A son arrivée, le client est accueilli de manière aimable et souriante. Le personnel emploie systématiquement des formules de politesse adaptées. </t>
  </si>
  <si>
    <t xml:space="preserve">Le client est spontanément salué à son arrivée. </t>
  </si>
  <si>
    <t xml:space="preserve">L'accueil est cordial. </t>
  </si>
  <si>
    <t>La prise en charge du client est efficace. Si le personnel d'accueil est occupé, il fait un signe de reconnaissance. Il donne priorité à l'accueil des clients par rapport aux autres taches.</t>
  </si>
  <si>
    <t>Le personnel d'accueil présente les services annexes à l'établissement, leurs conditions d'accessibilité et de sécurité (horaires, tarifs, conditions d'accueil des personnes à mobilité réduite, accès et sécurité pour les  enfants, activités de loisirs...).</t>
  </si>
  <si>
    <t>Présentation du point de départ de l'activité et/ou du lieu de rendez-vous. Point noté NM si présentation au moment de la remise du matériel ou si la présentation est fait par l'accompagnateur.</t>
  </si>
  <si>
    <t xml:space="preserve">La prise en charge du client est :
-  adaptée aux différents types de clientèles  (familles, personnes en situation de handicap, touristes étrangers, touristes d'affaires, groupes..) et à leurs besoins (prise en compte de la réservation ou collecte et recherche d'informations, possibilité de s'asseoir)
-  rapide (si le personnel est au téléphone ou en cas d'affluence,  il adresse un signe de reconnaissance au client),
- professionnelle ( attitude, maîtrise de l'environnement...).
</t>
  </si>
  <si>
    <t>La prise en charge du visiteur est adaptée aux différents types de clientèles.</t>
  </si>
  <si>
    <t>L'aspect général de l'espace d'accueil</t>
  </si>
  <si>
    <t xml:space="preserve">L'espace d'accueil-réception est ordonné, propre, en très bon état,  bien éclairé, offre une température agréable.
</t>
  </si>
  <si>
    <t>L'espace d'accueil est bien ordonné.</t>
  </si>
  <si>
    <t>Mesure de l'ensemble du hall réception et de l'arrière du comptoir de réception. Absence d'effet personnel visible, d'affichage scotché et manuscrit vieillissant...</t>
  </si>
  <si>
    <t>L'espace d'accueil est en bon état.</t>
  </si>
  <si>
    <t xml:space="preserve">Prendre en compte le mobilier, le comptoir, la signalétique, les revêtements muraux et les revêtements de sol. </t>
  </si>
  <si>
    <t>L'espace d'accueil est propre.</t>
  </si>
  <si>
    <t xml:space="preserve">Du mobilier permettant au visiteur de s'asseoir est disponible sur le parcours de la visite. </t>
  </si>
  <si>
    <t>L'espace d'accueil dispose de sièges.</t>
  </si>
  <si>
    <t>Tolérance en configuration des lieux. NM si espace trop restreint.</t>
  </si>
  <si>
    <t xml:space="preserve">La signalétique interne  est propre,  en très bon état, homogène et cohérente avec la charte graphique.
</t>
  </si>
  <si>
    <t xml:space="preserve">Une signalétique est présente. Elle est homogène et cohérente avec la charte graphique (si existante). </t>
  </si>
  <si>
    <t>La signalétique est propre.</t>
  </si>
  <si>
    <t>NM possible si pas de signalétique.</t>
  </si>
  <si>
    <t>La signalétique est en bon état.</t>
  </si>
  <si>
    <t xml:space="preserve">
Les informations utiles et réglementaires sont présentes, de façon lisible et visible, sur un support adapté, propre et en très bon état: 
- tarif/ prix des services, 
- horaires, 
- consignes de sécurité, 
- moyens de paiement acceptés,
- langues parlées.
</t>
  </si>
  <si>
    <t>Les affichages règlementaires (d'information) extérieurs/intérieurs sont édités au moins en une langue étrangère (consignes de sécurité...).</t>
  </si>
  <si>
    <t>Les affichages sont traduits en au moins une langue étrangère.</t>
  </si>
  <si>
    <t>Point validé si accueil en langues étrangères et affichages traduits à l'extérieur.</t>
  </si>
  <si>
    <t>La prise en charge du client au démarrage de l'activité</t>
  </si>
  <si>
    <t>Le parcours de visite et le mobilier sont entretenus et en très bon état (salles, allées, couloirs, escaliers).</t>
  </si>
  <si>
    <t>Le professionnel est ponctuel.</t>
  </si>
  <si>
    <t>Attitude souriante, ton courtois, le professionnel se présente</t>
  </si>
  <si>
    <t>Le professionnel vérifie que la tenue et le matériel du client sont adaptés à l'activité. Si nécessaire une aide est proposée au client pour l'équiper.</t>
  </si>
  <si>
    <t>Le client identifie rapidement les langues parlées par le personnel de l'établissement soit par un panneau d'information, soit par la mention des langues parlées sur le badge du personnel en contact avec le client.</t>
  </si>
  <si>
    <t>Le professionnel présente le déroulement de l'activité.</t>
  </si>
  <si>
    <t>Le professionnel présente les consignes d'utilisation du matériel et de l'activité en général (si nécessaire).</t>
  </si>
  <si>
    <t xml:space="preserve">Proposition spontanée des activités et des services spécifiques aux enfants.
</t>
  </si>
  <si>
    <t>Le professionnel présente les règles de sécurité à respecter lors de l'activité.</t>
  </si>
  <si>
    <t xml:space="preserve">Les informations utiles et réglementaires sont présentes, de façon lisible et visible, sur un support adapté, propre et en très bon état: 
- tarif/ prix des services, 
- horaires, 
- consignes de sécurité, 
- moyens de paiement acceptés,
-origine de la viande.
</t>
  </si>
  <si>
    <t>Le professionnel s'assure de la compréhension par le client des règles de sécurité, de la bonne utilisation du matériel et des usages lors de la pratique.</t>
  </si>
  <si>
    <t>La prise en charge du client pendant l'activité</t>
  </si>
  <si>
    <r>
      <t xml:space="preserve">Le site doit proposer au moins un type d'outil de médiation (panneaux, audioguides, support de visite libre, autres...).
Les outils de médiation sont propres, en très bon état. Lorsqu'ils sont écrits, il sont lisibles et adaptés à un large public. 
</t>
    </r>
    <r>
      <rPr>
        <sz val="9"/>
        <color indexed="10"/>
        <rFont val="Calibri"/>
        <family val="2"/>
      </rPr>
      <t>Préconisation : au moins 2 outils différents</t>
    </r>
  </si>
  <si>
    <t>Le professionnel confirme par son attitude la parfaite maîtrise des événements</t>
  </si>
  <si>
    <t>Si un incident se produit, le professionnel se montre réactif et présent pour apporter une solution.</t>
  </si>
  <si>
    <t>Pas d'ENQ</t>
  </si>
  <si>
    <t xml:space="preserve">Le professionnel adapte l'activité si les attentes et le niveau des clients le nécessite. </t>
  </si>
  <si>
    <t>Si les circonstances de l'activité ne permettent le respect de l'horaire annoncé, le client est prévenu assez tôt pour prendre des dispositions.</t>
  </si>
  <si>
    <t>Le professionnel échange avec les clients en valorisant l'environnement de pratique et l'environnement touristique.</t>
  </si>
  <si>
    <t>Le professionnel est attentif pour créer une atmosphère de sécurité lors de l'activité.</t>
  </si>
  <si>
    <t>Le professionnel est équipé d'une radio, d'un téléphone ou d'un moyen adapté pour appeler les secours.</t>
  </si>
  <si>
    <t>Sur réservation, le professionnel peut encadrer l'activité en au moins une langue étrangère.</t>
  </si>
  <si>
    <t>Le professionnel met à disposition des circuits d'activité.</t>
  </si>
  <si>
    <t>La facturation est claire, précise, conforme aux prestations achetées et vérifiées avec le client, le cas échéant. 
Les formalités de départ sont rapides. Elles ne dépassent pas 5-10min pour la restauration, à partir du moment où le client a demandé sa facture. En cas de forte affluence, le serveur adresse un signe de reconnaissance au client.
Au-delà des espèces qui sont obligatoires, au moins un autre moyen de paiement est accepté.</t>
  </si>
  <si>
    <t>Le professionnel remet un support d'information au client : guide, carte, topo, road book, support mobile, etc.</t>
  </si>
  <si>
    <t>Le support est complet</t>
  </si>
  <si>
    <t>Le support doit mentionner : le n° de téléphone du responsable, le n° de téléphone des pompiers en cas d'urgence, la carte détaillée, l'estimation du temps de parcours, information sur le niveau de difficulté (si nécessaire), les points d'eau (si existants), les règles de bonne conduite vis à vis des autres usagers et de l'environnement naturel.</t>
  </si>
  <si>
    <t>La présentation du support est soignée</t>
  </si>
  <si>
    <t xml:space="preserve">Soin de la présentation (calligraphie soignée, absence de ratures, feuilles non jaunies, feuilles non scotchées, etc.), lisibilité, visibilité. </t>
  </si>
  <si>
    <t>Le support est traduit en au moins une langue étrangère en cohérence avec les clientèles accueillies.</t>
  </si>
  <si>
    <t>La prise en charge du client à la fin de l'activité</t>
  </si>
  <si>
    <t>Le client est remercié et salué au moment de son départ.</t>
  </si>
  <si>
    <t>L'impression générale sur l'activité</t>
  </si>
  <si>
    <t>Globalement l'activité est bien organisée.</t>
  </si>
  <si>
    <t>Impression générale sur l'activité.</t>
  </si>
  <si>
    <t>L'activité correspond aux informations délivrées  par les supports de communication et lors des différents contacts.</t>
  </si>
  <si>
    <t xml:space="preserve">L'environnement naturel de l'activité est agréable </t>
  </si>
  <si>
    <t xml:space="preserve">Absence de nuisances sonores et visuelles à proximité. </t>
  </si>
  <si>
    <t>La documentation transmise/envoyée ou à disposition sur place est éditée au moins en une langue étrangère [un document bilingue ( français+langue étrangère) ou deux documents distincts (l'un en français, l'autre dans une langue étrangère)].</t>
  </si>
  <si>
    <t>L'activité réserve des moments forts ou particulièrement intéressants.</t>
  </si>
  <si>
    <t>L'activité comprend des petits "plus"</t>
  </si>
  <si>
    <t xml:space="preserve">Exemples : café d'accueil, dégustation, cadeau souvenir, photos, etc. Cela peut-être gratuit ou payant. </t>
  </si>
  <si>
    <t>Les horaires annoncés sont respectés.</t>
  </si>
  <si>
    <t xml:space="preserve">L'activité se déroule dans une atmosphère conviviale </t>
  </si>
  <si>
    <t>Les sanitaires</t>
  </si>
  <si>
    <t>Proposition spontanée des activités et des services spécifiques aux enfants.</t>
  </si>
  <si>
    <t>Des équipements pour bébés et enfants sont mis à la disposition du client (chaise haute, table à langer, possibilité de réchauffer la nourriture...).
Un espace, si possible individualisé, est réservé au change et à l'alimentation du nourrisson.
Les équipements et l'espace réservé sont propres et en très bon état.</t>
  </si>
  <si>
    <t xml:space="preserve">Si présence d'une aire de jeu/zone de jeu à la disposition des enfants , elle est propre et en très bon état.
Un affichage concernant la responsabilité des parents quant à l'utilisation des jeux par leurs enfants (responsabilité civile) précisant l'âge des enfants pouvant utiliser ces jeux est parfaitement visible, lisible, propre et en très bon état. </t>
  </si>
  <si>
    <t>L'ensemble des équipements des sanitaires fonctionne bien.</t>
  </si>
  <si>
    <t>Exemples : bon débit d'eau chaude, évacuation des eaux usées efficace (WC et lavabo) , pas de fuite, , sèche mains électrique (si existant), éclairages et extraction en bon état de fonctionnement.</t>
  </si>
  <si>
    <t>Il n'y a pas d'odeur désagréable dans les sanitaires.</t>
  </si>
  <si>
    <t>Les vestiaires</t>
  </si>
  <si>
    <t>Les vestiaires sont équipés de patères et de bancs.</t>
  </si>
  <si>
    <t>Les vestiaires sont équipés de cabines de douches ou une solution de rinçage existe à moins de 200 m.</t>
  </si>
  <si>
    <t>Les revêtements  et les équipements (vestiaires et douches) sont en bon état.</t>
  </si>
  <si>
    <t>Les revêtements et les équipements (vestiaires et douches) sont propres.</t>
  </si>
  <si>
    <t>Le matériel</t>
  </si>
  <si>
    <t>Le matériel est adapté à la morphologie du client.</t>
  </si>
  <si>
    <t>Le matériel est remis sec et prêt à l'emploi.</t>
  </si>
  <si>
    <t>Le véhicule</t>
  </si>
  <si>
    <t>Si l'activité nécessite un déplacement, un acheminement collectif vers le lieu de pratique et/ou retour est proposé.</t>
  </si>
  <si>
    <t>Le nom commercial est présent sur le véhicule.</t>
  </si>
  <si>
    <t>Le véhicule est en bon état</t>
  </si>
  <si>
    <t>Le véhicule est propre.</t>
  </si>
  <si>
    <t>Les conditions de transport sont agréables. Le nombre de personnes transportées est adapté à la capacité du véhicule.</t>
  </si>
  <si>
    <t>L'affichage dans le véhicule (informations règles de sécurité et de comportement à destination des clients) est parfaitement visible, propre et en bon état.</t>
  </si>
  <si>
    <t>Les services proposés aux enfants</t>
  </si>
  <si>
    <t>Le professionnel propose des activités spécifiques pour les enfants.</t>
  </si>
  <si>
    <t>Parcours spécifique, matériel et tenues adaptés, supports dédiés, etc. Point noté NM si l'activité ne s'adresse pas à un public enfant.</t>
  </si>
  <si>
    <t>Si existants, les espaces et/ou les équipements à destination des enfants sont en bon état.</t>
  </si>
  <si>
    <t>Si existants, un affichage concernant la responsabilité des parents quant à l'utilisation des jeux par leurs enfants (responsabilité civile) précisant l'âge des enfants pouvant utiliser ces jeux est parfaitement visible, lisible, propre et en bon état.</t>
  </si>
  <si>
    <t xml:space="preserve">NM si pas de d'aire ou de zone de jeux. </t>
  </si>
  <si>
    <t xml:space="preserve">
Le traitement et l'analyse des  questionnaires de satisfaction sont réguliers et conformes aux exigences Qualité Tourisme™ * et au dossier de candidature du délégataire.
</t>
  </si>
  <si>
    <t>Le questionnaire de satisfaction est bilingue, ou des questionnaires traduits dans des langues différentes sont disponibles.</t>
  </si>
  <si>
    <t>La sensibilisation</t>
  </si>
  <si>
    <t>L'établissement a sensibilisé son personnel à l'accueil des personnes en situation de handicap.</t>
  </si>
  <si>
    <t>Développement Durable</t>
  </si>
  <si>
    <t xml:space="preserve">Le personnel de l'établissement a une bonne connaissance de 
        - de l'entreprise,
        - du poste auquel il est  affecté,
        - de la démarche qualité,
        - des engagements en matière de développement durable.
</t>
  </si>
  <si>
    <t>Le personnel a été sensibilisé au tri des déchets.</t>
  </si>
  <si>
    <t>Sur déclaratif</t>
  </si>
  <si>
    <t>Le personnel est sensibilisé à la gestion économe de l'eau et de l'énergie.</t>
  </si>
  <si>
    <t>La prise en compte de l'environnement</t>
  </si>
  <si>
    <t xml:space="preserve">Mise en place du tri sélectif lorsqu'il existe dans la commune:
- le tri sélectif est organisé: emballages/verre/piles, 
- le personnel pratique le tri sélectif (formation, note interne, affichage…).
Les clients sont incités à trier les déchets dans les parties communes et dans les locaux privés (affichage)
Mise en place d'au moins une mesure* permettant de gérer et de réduire la production de déchets, notamment:
- utilisation de piles rechargeables, autant que possible,
- les produits d'accueil et de consommation recyclables, et/ou réemployables et en format collectif sont privilégiés aux produits jetables et aux doses individuelles,
- les formats collectifs des contenants des boissons sont  privilégiés aux format individuels ( aluminium /plastique),
- autres mesures.
</t>
  </si>
  <si>
    <t xml:space="preserve">L'établissement informe ses clients sur ses engagements en matière de développement durable, notamment sur les pratiques visant :
- à économiser l'eau,
- à économiser l'énergie et à l'utiliser de façon rationnelle,
- à la gestion des déchets.
Les clients  sont incités par des affichages à participer à la politique mise en œuvre par l'établissement.
</t>
  </si>
  <si>
    <t xml:space="preserve">Mise en place d'au moins deux mesures de réduction de la consommation énergétique et/ou de la consommation de l'eau, notamment : 
- détecteurs de mouvements/ minuterie/cellule photo électrique 
- coupe circuit général dans chacune des chambres, contrôle automatique du chauffage/climatisation
- isolation performante : mise en place de double vitrage
- réducteurs de débit sur les douches/robinets 
- chasses d’eau à double débit
- arroseurs goutte à goutte / arrosage en dehors des heures les plus chaudes
L'établissement favorise une politique d'achat* pour des produits présentant une faible nocivité pour l'environnement: 
- ampoules basse-consommation de classe énergétique A, 
- serviettes en coton  non blanchies au chlore, serviettes en papier contenant 30% de matières recyclées 
- papier recyclé
- produits écocertifiés, autant que possible.
- favorise les produits réemployables et recyclables (ex: gobelets lavables)
Le personnel est sensibilisé/formé à la gestion économe de l'eau et de l'énergie. (formation, note interne, affichage…).
La consommation d'eau et d'énergie sont mesurées et enregistrées (mensuellement, annuellement…) et les pics 
de consommation analysés.
</t>
  </si>
  <si>
    <t>Les aspects sociaux</t>
  </si>
  <si>
    <t>Il est remis un livret d'accueil aux nouveaux embauchés. Ce livret présente les principales caractéristiques de l'entreprise et son environnement proche.</t>
  </si>
  <si>
    <t>La valorisation de la région</t>
  </si>
  <si>
    <t xml:space="preserve">L'établissement est intégré à l'économie locale*et le fait savoir au client :
- en proposant des produits issus de la production régionale ou de la production de produits locaux des saison 
- en favorisant les circuits courts - rayon de 160km- (tenue à jour d'une liste des prestataires locaux et des contrats durables). </t>
  </si>
  <si>
    <t xml:space="preserve">L'établissement valorise les activités permettant la découverte de la région et des richesses locales (ou le cas échéant, dans le cadre de relations privilégiées avec un autre prestataire). Par exemple: patrimoine culturel, naturel et bâti, excursions ;-activités sportives; les évènements culturels et animations locaux ; visites d'entreprises locales: artisanat local, et production locale 
Cette promotion se fait par le biais: 
-  de bornes interactives ou 
- d'un accès internet (sites pré-enregistrés) ou 
- d'un point information : classeur/présentoir
Une carte du territoire est affichée ou accessible  pour présenter les points d'intérêt touristiques.
</t>
  </si>
  <si>
    <t>Le personnel est en mesure d'orienter le client vers d'autres prestataires de services* (loueurs de vélos, guides, restaurateurs, taxis, activités sportives, associations de protection et de valorisation du patrimoine  …),  prioritairement vers d'autres prestataires Qualité Tourisme™  ( fichier fourni par le réseau délégataire). 
Le professionnel a mis en place des relations privilégiées (hébergement, restauration, autres activités…) pour faciliter le séjour de ses clients.
Le prestataire est en mesure d'indiquer les services de proximité: poste, banque, médecin, dentiste, commerce, bureau de change….</t>
  </si>
  <si>
    <t>Le personnel peut conseiller le client pour des visites ou des activités touristiques.</t>
  </si>
  <si>
    <t>Les coordonnées et les horaires des services de proximité peuvent être communiqués au client.</t>
  </si>
  <si>
    <t>L'exploitant a noué des relations partenariales avec d'autres prestataires pour proposer leurs services à ses clients : hôtels, activités…</t>
  </si>
  <si>
    <t>TAUX DE CONFORMITE QUALITE TOURISME PONDERE</t>
  </si>
  <si>
    <t>CONTRÔLE</t>
  </si>
  <si>
    <t xml:space="preserve">Le site internet présente toutes les activités proposées. </t>
  </si>
  <si>
    <t>Le professionnel alerte le client en cas d'annulation et a mis en place une procédure d'annulation. Cas d'incertitude sur le déroulement de l'activité : conditions météo, nombre minimum de participant. Si le professionnel ne tient pas ses engagements, point non validé.</t>
  </si>
  <si>
    <t>Une permanence est assurée à l'accueil pendant les heures d'ouverture définies du point d'accueil.</t>
  </si>
  <si>
    <t>L'interlocuteur annonce le nom de la structure</t>
  </si>
  <si>
    <t>Pas de NM possible. Point validé si sanitaires présents à moins 200 maximum.</t>
  </si>
  <si>
    <t>R</t>
  </si>
  <si>
    <t>NM si pas de site internet et si absence de service complémentaire.</t>
  </si>
  <si>
    <t>"Nom de la structure, bonjour". NM si pas de réponse.</t>
  </si>
  <si>
    <t>Soit de manière orale lors de la réservation téléphonique, soit en proposant l'envoi d'un plan d'accès par mail ou en renvoyant sur les indications d'accès fournies sur le site internet de la structure, si existant.</t>
  </si>
  <si>
    <t>L'auditeur fait une demande d'informations par mail/courrier en simulant une réservation groupe. A minima, la réponse reprend le nom du client et comprend les coordonnées de la structure. Si absence d'accueil de groupe, demande individuelle.</t>
  </si>
  <si>
    <t>La structure dispose d'une solution de stationnement pour les moyens de locomotion alternatifs à la voiture.</t>
  </si>
  <si>
    <t xml:space="preserve">Les extérieurs privatifs de la structure sont propres. </t>
  </si>
  <si>
    <t xml:space="preserve">Les extérieurs privatifs à la structure sont en bon état. </t>
  </si>
  <si>
    <t xml:space="preserve">Les abords privatifs de la structure sont propres. </t>
  </si>
  <si>
    <t xml:space="preserve">Les abords privatifs de la structure sont en bon état. </t>
  </si>
  <si>
    <t>La structure dispose d'un espace d'accueil</t>
  </si>
  <si>
    <t>Si l'activité nécessite un changement de tenue, la structure dispose d'un vestiaire adapté.</t>
  </si>
  <si>
    <t>Au moins 2 actions de communication ou de promotion sont engagées par la structure et accessibles à la clientèle.</t>
  </si>
  <si>
    <t>Les actions de communication ou de promotion de la structure sont effectuées à au moins 2 niveaux (local, régional, national, international).</t>
  </si>
  <si>
    <t>NM si pas de site Internet. Le site internet donne envie de séjourner dans la structure. Evaluation de la qualité des photos, bon affichage des pages, absence de faute d'orthographe, absence de liens brisés, navigation aisée et accès rapide aux informations principales, etc.</t>
  </si>
  <si>
    <t>NM en cas d'adhésion.</t>
  </si>
  <si>
    <t>Les conditions tarifaires (et les éventuels suppléments) sont clairement spécifiés au client.</t>
  </si>
  <si>
    <t xml:space="preserve"> Les différentes prestations sont présentées et le professionnel peut proposer une ou plusieurs prestations adaptées au besoin du client.</t>
  </si>
  <si>
    <t>Le professionnel informe spontanément sur les prestations temporairement impraticables.</t>
  </si>
  <si>
    <t>Le client est spontanément questionné pour cerner ses attentes (niveau de pratique, nombre de personnes, âge, etc.).</t>
  </si>
  <si>
    <t>L'accueil du client à son arrivée (premier contact, activité accompagnée ou activité non accompagnée)</t>
  </si>
  <si>
    <t>La réservation sur site</t>
  </si>
  <si>
    <t>Rubrique notée NM si audit dans un cadre accompagnée et si l'activité non accompagnée n'est pas existante.</t>
  </si>
  <si>
    <t>Le suivi de l'e-réputation</t>
  </si>
  <si>
    <t>L'établissement prend connaissance des avis des consommateurs sur au moins 1 site.</t>
  </si>
  <si>
    <t>L'établissement a mis en place un système d'alerte pour être informé des avis de consommateurs.</t>
  </si>
  <si>
    <t>L'établissement exerce son droit de réponse aux avis de consommateurs</t>
  </si>
  <si>
    <t>La réponse apportée par l'établissement est constructive.</t>
  </si>
  <si>
    <t>Le suivi des questionnaires de satisfaction</t>
  </si>
  <si>
    <t>Le questionnaire de satisfaction est traduit dans une langue étrangère.</t>
  </si>
  <si>
    <t>L'établissement apporte une réponse aux enquêtes de satisfaction mentionnant une insatisfaction notable et la traite comme une réclamation.</t>
  </si>
  <si>
    <t>Les questionnaires et les enquêtes de satisfaction sont archivés.</t>
  </si>
  <si>
    <t>Le suivi des réclamations</t>
  </si>
  <si>
    <t xml:space="preserve">L’établissement a formalisé une procédure écrite pour le suivi des réclamations </t>
  </si>
  <si>
    <t>L’établissement archive l'ensemble des réclamations dans un classeur dédié avec un tableau de suivi.</t>
  </si>
  <si>
    <t>L'établissement dispose d'un courrier type de prise en compte d'une réclamation</t>
  </si>
  <si>
    <t>Les réponses aux réclamations sont personnalisées et constructives.</t>
  </si>
  <si>
    <t>Analyse de l'écoute client</t>
  </si>
  <si>
    <t>Un référent qualité est identifié dans l'établissement.</t>
  </si>
  <si>
    <t xml:space="preserve">L'établissement utilise au moins deux produits présentant un faible impact sur l'environnement. </t>
  </si>
  <si>
    <t>L’établissement a prévu de mettre au moins une mesure supplémentaire dans les 3 ans à venir</t>
  </si>
  <si>
    <t>NR</t>
  </si>
  <si>
    <t xml:space="preserve">Un correspondant qualité est identifié :  suivi des réclamations, centralisation des enquêtes de satisfaction, suivi des actions correctives.
Une attention particulière est portée aux sites internet d'opinion: l'établissement assure un suivi* de son e-réputation.
</t>
  </si>
  <si>
    <t>Le personnel remercie aimablement et salue le client lors du départ.</t>
  </si>
  <si>
    <t>Le traitement et l'analyse des questionnaires de satisfaction sont réguliers et conformes aux exigences Qualité Tourisme™ * et au dossier de candidature du
délégataire.</t>
  </si>
  <si>
    <t>L'établissement est doté d'un système de collecte et de traitement des réclamations reçues*. Le traitement est régulier, les réponses sont transmises rapidement, conformément aux exigences Qualité Tourisme™ et au dossier de candidature du délégataire.</t>
  </si>
  <si>
    <t>Un correspondant qualité est identifié :  suivi des réclamations, centralisation des enquêtes de satisfaction, suivi des actions correctives.
Une attention particulière est portée aux sites internet d'opinion: l'établissement assure un suivi* de son e-réputation.</t>
  </si>
  <si>
    <t>L'établissement a prévu de mettre en place une mesure supplémentaire* (réduction consommation énergie /eau/production déchet) dans les trois années dans le cadre de ses travaux de rénovation ou de gestion environnementale.</t>
  </si>
  <si>
    <t xml:space="preserve">Le personnel a une bonne connaissance:
-  de la région et en fait une présentation valorisante,
- des attractions touristiques locales.
</t>
  </si>
  <si>
    <t>La documentation transmise/envoyée ou à disposition sur place est éditée au moins en une langue étrangère [un document bilingue ( français+langue étrangère) ou
deux documents distincts (l'un en français, l'autre dans une langue étrangère)].</t>
  </si>
  <si>
    <t>Le traitement de la demande / la réservation</t>
  </si>
  <si>
    <t>Présence de note de sensibilisation et d'une preuve de diffusion (émargement lors d'une réunion, mail de diffusion).</t>
  </si>
  <si>
    <t>Exemples d'action : carte de la région affichée dans l'établissement, rappel de l'identité régionale lors de la visite, rappel de la région dans la décoration (photos, objets), présence d'ouvrages sur la région, articles régionaux au niveau de la boutique.</t>
  </si>
  <si>
    <t>L'auditeur questionne le guide ou le personnel d'accueil  : un point de vente d'un produit local ou un restaurant proposant des spécialités régionales, etc.</t>
  </si>
  <si>
    <t>Présence d'un document sur l'établissement rassemblant les coordonnées des partenaires.</t>
  </si>
  <si>
    <t>Tolérance sur la forme du support.</t>
  </si>
  <si>
    <t>Item noté NM si la gestion est centralisée par le réseau délégataire.</t>
  </si>
  <si>
    <t xml:space="preserve">Pas de NM possible. A minima, la procédure précise qui répond aux réclamations, sous quel délai de réponse et où sont archivées les réclamations. </t>
  </si>
  <si>
    <t>Pas de NM possible. Ce courrier type permet de répondre immédiatement à une réclamation formulée par mail et laisse le temps de faire les recherches si nécessaire.</t>
  </si>
  <si>
    <t>Pas de NM possible. La réponse marque la prise en compte de la réclamation, fait preuve d'empathie, clarifie les circonstances et apporte une solution.</t>
  </si>
  <si>
    <t>Pas de NM possible. Identification en amont de la visite mystère.</t>
  </si>
  <si>
    <t>Les informations pratiques sont portées à la connaissance du client.</t>
  </si>
  <si>
    <t>Très Satisfaisant</t>
  </si>
  <si>
    <t>Les sanitaires sont bien éclairés. Les sanitaires intérieurs  offrent une température agréable</t>
  </si>
  <si>
    <t>L'aspect général des sanitaires est accueillant.</t>
  </si>
  <si>
    <t>Evaluation d'ensemble sur l'éclairage, la température, harmonie des équipements.</t>
  </si>
  <si>
    <t>Le client identifie rapidement les langues parlées par le personnel de l'établissement soit par un affichage extérieur, soit par la mention des langues parlées sur le badge du personnel en contact avec le client.</t>
  </si>
  <si>
    <t>NM si absence de langues étrangères parlées. Peut être indiqué à l'extérieur ou à l'intérieur. Support indifférent (carte, affichage…).</t>
  </si>
  <si>
    <t>Non Mesuré</t>
  </si>
  <si>
    <t>Satisfaisant</t>
  </si>
  <si>
    <t>Insatisfaisant</t>
  </si>
  <si>
    <t>Très Insatisfaisant</t>
  </si>
  <si>
    <t>4 - L'ESPACE D'ACCUEIL</t>
  </si>
  <si>
    <t>5 - L'ACCUEIL DU CLIENT</t>
  </si>
  <si>
    <t>6 - L'ACTIVITE</t>
  </si>
  <si>
    <t>7 - LES SANITAIRES / LES EQUIPEMENTS / LE MATERIEL / LE VEHICULE (si existant).</t>
  </si>
  <si>
    <t>NOM</t>
  </si>
  <si>
    <t>REGION D'ACCUEIL :</t>
  </si>
  <si>
    <t>Date de la visite</t>
  </si>
  <si>
    <t>Seuil
exigé</t>
  </si>
  <si>
    <t>Seuil
atteint</t>
  </si>
  <si>
    <r>
      <t xml:space="preserve">Taux de conformité </t>
    </r>
    <r>
      <rPr>
        <b/>
        <sz val="12"/>
        <rFont val="Calibri"/>
        <family val="2"/>
      </rPr>
      <t>QUALITE TOURISME™</t>
    </r>
  </si>
  <si>
    <t>Taux de conformité par famille</t>
  </si>
  <si>
    <t>Seuil recommandé</t>
  </si>
  <si>
    <t>CONFORT ET PROPRETE</t>
  </si>
  <si>
    <t>▪ Propreté</t>
  </si>
  <si>
    <t>▪ Etat</t>
  </si>
  <si>
    <t>▪ Confort</t>
  </si>
  <si>
    <t>Conformité de l'écoute client</t>
  </si>
  <si>
    <t>TAUX DE CONFORMITE QUALITE TOURISME 
SANS PONDERATION PAR FAMILLE</t>
  </si>
  <si>
    <t>PROPRETE</t>
  </si>
  <si>
    <t>ETAT</t>
  </si>
  <si>
    <t>CONFORT</t>
  </si>
  <si>
    <t>TAUX DE CONFORMITE PAR SEQUENCE</t>
  </si>
  <si>
    <t>3 - L'ACHEMINEMENT SUR LE LIEU - LES EXTERIEURS - LA SIGNALETIQUE  - LA TERRASSE</t>
  </si>
  <si>
    <t xml:space="preserve">Famille </t>
  </si>
  <si>
    <t>Mode de contrôle</t>
  </si>
  <si>
    <t>Qualité de l'affichage (calligraphie soignée, absence de ratures, feuilles non jaunies, feuilles non scotchées, etc.), la lisibilité, la visibilité. NM si absence d'affichage.</t>
  </si>
  <si>
    <t>L'outil de communication contient les coordonnées du site : nom, adresse, site internet et courriel, numéro de téléphone.</t>
  </si>
  <si>
    <t>L'outil de communication contient des informations sur l'offre d'activités : types d'activités, présentation du contenu, durée, âge minimum (si minimum requis), niveau exigé (si minimum requis), restrictions d'activité (conditions météorologiques).</t>
  </si>
  <si>
    <t>L'outil de communication contient des informations sur l'accès à la structure</t>
  </si>
  <si>
    <t>L'outil de communication est traduit dans au moins une langue étrangère.</t>
  </si>
  <si>
    <t>Le site internet est bien référencé.</t>
  </si>
  <si>
    <t>Le site internet contient les coordonnées du site : l'adresse, le courriel et le numéro de téléphone.</t>
  </si>
  <si>
    <t xml:space="preserve">Le site internet contient les informations pratiques suivantes : les périodes d'ouverture, le tarif des différentes activités, les moyens de paiement acceptés, l'accueil des personnes en situation de handicap, les services annexes. </t>
  </si>
  <si>
    <t xml:space="preserve">NM si pas de site internet. Si le site est labellisé Tourisme &amp; Handicap, la mention est présente. </t>
  </si>
  <si>
    <t>Le site internet contient des informations sur l'accès à la structure. Le plan d'accès est téléchargeable et imprimable et/ou des outils de gestion d'itinéraire sont mis à disposition.</t>
  </si>
  <si>
    <t>Le site internet est traduit dans au moins une langue étrangère.</t>
  </si>
  <si>
    <t>NM si pas de site Internet. Traduction partielle tolérée avec a minima présentation de l'offre et du contenu de la visite.</t>
  </si>
  <si>
    <t>Le site Internet est consultable sur smartphone et/ou tablette</t>
  </si>
  <si>
    <t>Pas de NM possible. L'auditeur effectue une demande de renseignement par téléphone dans une langue étrangère de son choix.</t>
  </si>
  <si>
    <t xml:space="preserve">La demande d'informations </t>
  </si>
  <si>
    <t>Lors d'une demande d'informations individuelle, la réponse écrite est personnalisée et correspond à la demande.</t>
  </si>
  <si>
    <t>Lors d'une demande d'information de groupe, la réponse écrite est personnalisée et correspond à la demande.</t>
  </si>
  <si>
    <t>Pas de NM possible.  L'auditeur fait une demande d'informations par mail/courrier en langue étrangère.</t>
  </si>
  <si>
    <t>Bonus - Indiquer NM si non vérifié</t>
  </si>
  <si>
    <t>Les abords du site et la signalétique sous la responsabilité du site</t>
  </si>
  <si>
    <t>Une enseigne est présente et on identifie clairement l'entrée de la structure.</t>
  </si>
  <si>
    <t>Les enseignes et la signalétique (si existantes) sont homogènes.</t>
  </si>
  <si>
    <t>Le parking, la terrasse, les espaces extérieurs privatifs  (si existants)</t>
  </si>
  <si>
    <t xml:space="preserve">NM possible en fonction de la configuration des lieux. Parking non couvert validé, pas d'exigence sur le nombre minimum de places. </t>
  </si>
  <si>
    <t>Les affichages extérieurs sont traduits en au moins une langue étrangère.</t>
  </si>
  <si>
    <t>Les informations pratiques à traduire sont : type de visite, tarifs, horaires, réservation, etc. La langue étrangère correspond au bassin touristique émetteur.</t>
  </si>
  <si>
    <t xml:space="preserve">L'aspect général de l'espace d'accueil est accueillant. </t>
  </si>
  <si>
    <t>L'agencement et l'ameublement de l'espace d'accueil sont harmonieux.</t>
  </si>
  <si>
    <t>Température adaptée, pas de nuisance sonore, absence d'odeurs désagréables, éclairage adapté, si existant fond musical discret…</t>
  </si>
  <si>
    <t>L'information de la clientèle</t>
  </si>
  <si>
    <t xml:space="preserve">NM si absence d'affichage. Qualité de la présentation (calligraphie soignée, absence de ratures, feuilles non jaunies, feuilles non scotchées, etc.), lisibilité, visibilité. </t>
  </si>
  <si>
    <t>Pas de NM possible. Observation lors de la visite et par rapport à la mesure sur l'accueil téléphonique dans une langue étrangère correspondant au bassin touristique émetteur.</t>
  </si>
  <si>
    <t xml:space="preserve">Le professionnel se montre dynamique pour valoriser l'activité. </t>
  </si>
  <si>
    <t>Les équipements des sanitaires sont propres.</t>
  </si>
  <si>
    <t>L'observation de la propreté de la bouche d'extraction est mesurée sur ce critère.</t>
  </si>
  <si>
    <t>Les équipements des sanitaires sont en bon état.</t>
  </si>
  <si>
    <t>Les revêtements des sanitaires sont propres.</t>
  </si>
  <si>
    <t>L'auditeur contrôle les murs, les sols et les plafonds.</t>
  </si>
  <si>
    <t>Les revêtements des sanitaires sont en bon état.</t>
  </si>
  <si>
    <t>L'auditeur contrôle les murs, les sols et les plafonds. L'observation des joints est mesurée sur ce critère.</t>
  </si>
  <si>
    <t xml:space="preserve">Présence d'un système désodorisant. </t>
  </si>
  <si>
    <t>En fin d'activité, le professionnel remet le questionnaire de satisfaction et/ou indique au visiteur la possibilité de faire part de sa satisfaction (questionnaire papier ou numérique).</t>
  </si>
  <si>
    <t>Le questionnaire de satisfaction est disponible dans un endroit de passage du client au moment de son départ.</t>
  </si>
  <si>
    <t>Le questionnaire de satisfaction est traduit dans une deuxième langue étrangère.</t>
  </si>
  <si>
    <t xml:space="preserve">Si un plan d'actions a été établi suite au pré-audit ou à l'audit précédent, celui-ci a été complété. </t>
  </si>
  <si>
    <t>Le site a une connaissance fine de ses publics et met en œuvre un outil de comptage des visiteurs.</t>
  </si>
  <si>
    <t xml:space="preserve">Fréquentation globale + profil (indiv/groupes) + provenance </t>
  </si>
  <si>
    <t>Présence d'un affichage dans l'établissement.
Validé si écolabellisé</t>
  </si>
  <si>
    <t>Utilisation de piles rechargeables (télécommandes), utilisation produits d'accueil non jetables, réduction de la consommation de papier (utilisation recto-verso), compostage des déchets organiques, etc.
Validé si écolabellisé</t>
  </si>
  <si>
    <t>Exemples de mesures : ampoules basse consommation, utilisation de papier recyclé, utilisation écocertifiée / écolabellisée, suivi et analyse des consommations d'eau et d'énergie, présence de double vitrage, robinets équipés de mitigeurs et de réducteurs de débit ou de cellule, présence de chasses d'eau à double volume, etc.
Validé si écolabellisé</t>
  </si>
  <si>
    <t>Exemples : sacs en papier, serviettes en coton  non blanchies au chlore, serviettes en papier contenant 30% de matières recyclées : papier recyclé, produits écocertifiés, utilisation de produits réemployables et recyclables.
Validé si écolabellisé</t>
  </si>
  <si>
    <t>Présence d'une information présentant les actions de l'établissement en faveur de l'environnement et/ou incitant les clients à participer</t>
  </si>
  <si>
    <t>Critère validé si labellisé tourisme et handicap</t>
  </si>
  <si>
    <t>Présence d'informations touristiques locales.</t>
  </si>
  <si>
    <t>Tolérance sur la forme du support (classeur, présentoir, tablette, borne interactive)</t>
  </si>
  <si>
    <t>L'établissement a mis en place une action de valorisation du territoire.</t>
  </si>
  <si>
    <t>Si existant, le site participe à l'alimentation du système d'information touristique local</t>
  </si>
  <si>
    <t>Dans le cadre de démarches territoriales uniquement</t>
  </si>
  <si>
    <t>Présence d'une documentation touristique en au moins une langue étrangère.</t>
  </si>
  <si>
    <t>oui</t>
  </si>
  <si>
    <t>Il y a une identification des besoins de formation et des compétences.</t>
  </si>
  <si>
    <t>P</t>
  </si>
  <si>
    <t>Le personnel est informé de la démarche qualité.</t>
  </si>
  <si>
    <t>NM possible si moins de 5 employés. L'auditeur interroge le gestionnaire du site afin de s'assurer que le personnel a été informé à la démarche qualité.</t>
  </si>
  <si>
    <t>Le manager s'assure que l'ensemble du personnel (y compris stagiaires  et  bénévoles) est informé de la démarche qualité.</t>
  </si>
  <si>
    <t>NM possible si moins de 5 employés.</t>
  </si>
  <si>
    <t xml:space="preserve">Une réunion du personnel annuelle sur le déploiement de la démarche qualité est organisée </t>
  </si>
  <si>
    <t xml:space="preserve">NM possible si moins de 5 employés. </t>
  </si>
  <si>
    <t>Il y a une réunion de présentation de la saison et une réunion de bilan.</t>
  </si>
  <si>
    <t>NM possible si moins de 5 employés. L'auditeur interroge le gestionnaire du site et les employés afin de s'assurer qu'une réunion de présentation de la saison et une réunion de bilan ont bien été réalisées</t>
  </si>
  <si>
    <t>x</t>
  </si>
  <si>
    <t>Un plan de nettoyage et de maintenance est mis en œuvre dans l'établissement</t>
  </si>
  <si>
    <t>Un plan d'action relatif à la démarche qualité est mis en place annuellement.</t>
  </si>
  <si>
    <t xml:space="preserve">Bonus NM possible </t>
  </si>
  <si>
    <t>Golf</t>
  </si>
  <si>
    <t>Ouverture du golf à l’année</t>
  </si>
  <si>
    <t>Existence d’un pro-shop avec espace de vente de produits consommables de base</t>
  </si>
  <si>
    <t>Existence d’un practice</t>
  </si>
  <si>
    <t>La hauteur ou la fréquence des tontes est conforme</t>
  </si>
  <si>
    <t>Le support est traduit dans une deuxième langue étrangère.</t>
  </si>
  <si>
    <t>Le golf a une gestion centralisée de l’eau via un pilotage informatique pour maîtriser la quantité d’eau</t>
  </si>
  <si>
    <t>Au minimum 20% de la surface du golf  restent sauvages pour préserver la faune et la flore</t>
  </si>
  <si>
    <t>Existence d’un putting green</t>
  </si>
  <si>
    <t>Existence d’un practice couvert</t>
  </si>
  <si>
    <t>Existence d’un bunker d’entrainement</t>
  </si>
  <si>
    <t>Existence WC à mi-parcours</t>
  </si>
  <si>
    <t>Présence de marques de départ</t>
  </si>
  <si>
    <t>Présence de lave-balles remplis d’eau régulièrement</t>
  </si>
  <si>
    <t>Présence de poubelles vidées régulièrement</t>
  </si>
  <si>
    <t>Présence d’une signalétique générale du parcours de Golf</t>
  </si>
  <si>
    <t xml:space="preserve">Présence d’une signalétique sur les départs de chaque trou </t>
  </si>
  <si>
    <t>Présence de repères de jeu sur chaque trou (distances au sol ou sur les côtés)</t>
  </si>
  <si>
    <t>L'outil de communication est traduit dans  une deuxième langue étrangère.</t>
  </si>
  <si>
    <t>La structure accepte au moins deux moyens de paiement.</t>
  </si>
  <si>
    <t>NM si pas de site Internet. Présence d'une page dédiée ou présence de plusieurs liens sur la page partenaires et/ou d'un lien vers un site d'information touristique</t>
  </si>
  <si>
    <t>Le site internet est traduit dans une deuxième langue étrangère.</t>
  </si>
  <si>
    <t>Le message du répondeur téléphonique mentionne les horaires d'ouverture dans une deuxième langue étrangère.</t>
  </si>
  <si>
    <t>Bonus, indiquer NM si non vérifié</t>
  </si>
  <si>
    <t>Les affichages extérieurs sont traduits dans une deuxième langue étrangère.</t>
  </si>
  <si>
    <t xml:space="preserve">Bonus, indiquer NM si non vérifié </t>
  </si>
  <si>
    <t>NM si le site n'est pas un parc de loisirs.</t>
  </si>
  <si>
    <t>PA</t>
  </si>
  <si>
    <t>Le personnel veille à la sécurité du visiteur</t>
  </si>
  <si>
    <t xml:space="preserve">Les consignes de sécurité sont visibles de tous et lisibles </t>
  </si>
  <si>
    <t>Les activités sont adaptées à un large public familiale (enfants, adultes, senior/individuel, groupe…)</t>
  </si>
  <si>
    <t>Les revêtements muraux, les sols et les plafonds des espaces bâtis visités sont propres.</t>
  </si>
  <si>
    <t>Les revêtements muraux, les sols et les plafonds des espaces bâtis visités sont en bon état.</t>
  </si>
  <si>
    <t>Si nécessaire, le circuit de visite doit être balisé avec une signalétique claire, propre, en très bon état, visible et adaptée.</t>
  </si>
  <si>
    <t>NM si pas nécessaire. Signalétique nécessaire si plusieurs chemins possibles.</t>
  </si>
  <si>
    <t>NM si absence de signalétique. En cohérence avec la charte graphique, si celle-ci est existante.</t>
  </si>
  <si>
    <t>Présence de sièges sur le parcours de visite.</t>
  </si>
  <si>
    <t>Tolérance pour les sites de visite où l'installation de sièges est impossible pour des raisons de sécurité.</t>
  </si>
  <si>
    <t>Le personnel doit faire respecter les consignes du lieu de façon appropriée.</t>
  </si>
  <si>
    <t>Les consignes à respecter sont portées à la connaissance du public. En cas de non respect, le personnel fait respecter les consignes de façon appropriée.</t>
  </si>
  <si>
    <t>La boutique ou l'espace de vente (si existant)</t>
  </si>
  <si>
    <t>La boutique doit être attractive, propre, ordonnée et facilement accessible.</t>
  </si>
  <si>
    <t xml:space="preserve">La boutique ou espace de vente est accueillant. </t>
  </si>
  <si>
    <t>NM si absence de boutique ou espace de vente non dédiée. Evaluation d'ensemble sur les revêtements, le mobilier, l'éclairage, la température, harmonie des équipements, etc.</t>
  </si>
  <si>
    <t>L'aménagement de la boutique est attractif et la boutique est bien achalandée.</t>
  </si>
  <si>
    <t>NM si absence de boutique ou espace de vente non dédiée. L'auditeur contrôle le soin particulier apporté à présentation des produits (ex : veiller à quantité suffisante sur les étagères, possibilité de libre-service etc.), la circulation dans la boutique, etc.</t>
  </si>
  <si>
    <t>Ses horaires d'ouverture correspondent à l'activité du lieu.</t>
  </si>
  <si>
    <t>Les horaires d'ouverture de la boutique doivent correspondre à l'activité du site.</t>
  </si>
  <si>
    <t xml:space="preserve"> NM si absence de boutique ou espace de vente. Voir si horaires coïncident avec horaires d'ouverture du site.</t>
  </si>
  <si>
    <t xml:space="preserve">La boutique doit proposer des produits en cohérence avec l'esprit du lieu et favoriser les produits locaux. 
Les produits proposés doivent être diversifiés et correspondre à des gammes de prix différentes.
Des possibilités d'emballage sont offertes au client.
</t>
  </si>
  <si>
    <t xml:space="preserve">La gamme de produits est diversifiée. </t>
  </si>
  <si>
    <t xml:space="preserve">NM si absence de boutique ou espace de vente. Librairie, cartes postales, gadgets, produits enfants etc. </t>
  </si>
  <si>
    <t>La gamme de prix est large.</t>
  </si>
  <si>
    <t>NM si absence de boutique ou espace de vente.</t>
  </si>
  <si>
    <t>Les produits valorisent la thématique du site.</t>
  </si>
  <si>
    <t>NM si absence de boutique ou espace de vente. Evaluer sur l'ensemble de la gamme de produits la cohérence avec la thématique du site.</t>
  </si>
  <si>
    <t>Sur demande un paquet cadeau est réalisé.</t>
  </si>
  <si>
    <t>NM si absence de boutique ou espace de vente. Vérifier présence papier cadeau lors du débriefing.</t>
  </si>
  <si>
    <t>Les prix sont visiblement affichés.</t>
  </si>
  <si>
    <t>Le prix est indiqué de manière visible pour chaque produit.</t>
  </si>
  <si>
    <t xml:space="preserve">Le personnel de la boutique doit être disponible, aimable et attentif aux besoins des clientèles. 
Il est à même de renseigner les clients sur les produits proposés sur le site. </t>
  </si>
  <si>
    <t>Le personnel est aimable, disponible et attentif aux besoins de la clientèle. Il est capable d'apporter des renseignements sur les produits proposés.</t>
  </si>
  <si>
    <t>NM si absence de boutique ou espace de vente. Poser une question sur un produit. Evaluer capacité à répondre.</t>
  </si>
  <si>
    <t xml:space="preserve">Le personnel de la boutique est capable de renseigner la clientèle sur les produits proposés dans une langue étrangère.
</t>
  </si>
  <si>
    <t xml:space="preserve">Le personnel de la boutique est capable  de renseigner la clientèle et d'effectuer une transaction commerciale dans au moins une langue étrangère. </t>
  </si>
  <si>
    <t xml:space="preserve">Le personnel de la boutique est capable  de renseigner la clientèle et d'effectuer une transaction commerciale dans  une deuxième langue étrangère. </t>
  </si>
  <si>
    <t>La petite restauration (si existante)</t>
  </si>
  <si>
    <t>Les lieux de restauration sont propres et en très bon état. 
Le cadre du restaurant/snack est soigné et accueillant.</t>
  </si>
  <si>
    <t>L'espace de petite restauration dispose de sièges.</t>
  </si>
  <si>
    <t>NM si absence de petite restauration ou espace trop restreint. Tolérance en fonction de la configuration des lieux.</t>
  </si>
  <si>
    <t>L'espace de petite restauration est accueillant.</t>
  </si>
  <si>
    <t>NM si absence de petite restauration ou d'espace dédié. Evaluation d'ensemble sur les revêtements, le mobilier, l'éclairage, la température, harmonie des équipements, etc. L'auditeur contrôle l'absence d'effet personnel visible, d'affichages scotchés et manuscrits vieillissants, etc.</t>
  </si>
  <si>
    <t>L'espace de petite restauration est propre.</t>
  </si>
  <si>
    <t>NM si absence de petite restauration. Prendre en compte  les revêtements, le comptoir.</t>
  </si>
  <si>
    <t>L'espace de petite restauration est en bon état.</t>
  </si>
  <si>
    <t>Le mobilier et la vaisselle sont propres, entretenus et très bon état.</t>
  </si>
  <si>
    <t>Le mobilier et la vaisselle de la petite restauration sont en bon état.</t>
  </si>
  <si>
    <t>NM si absence de petite restauration.</t>
  </si>
  <si>
    <t>Le mobilier et la vaisselle de la petite restauration sont propres.</t>
  </si>
  <si>
    <t>Le personnel est accueillant, souriant, et prend rapidement en charge le client.</t>
  </si>
  <si>
    <t>Le personnel est souriant, accueillant et prend rapidement en charge le client.</t>
  </si>
  <si>
    <t>NM si absence de petite restauration. Ton courtois, sourire, salutation + civilité.</t>
  </si>
  <si>
    <t xml:space="preserve">La carte des menus est variée. 
</t>
  </si>
  <si>
    <t xml:space="preserve">Il existe un choix varié de produits </t>
  </si>
  <si>
    <t>NM si absence de petite restauration. A minima, deux catégories sur les 4 : boissons chaudes, boissons froides (hors point d'eau), confiseries, produits salés.</t>
  </si>
  <si>
    <t xml:space="preserve">Le personnel de la petite restauration est capable d'assurer la prise en charge de la clientèle dans une langue étrangère. </t>
  </si>
  <si>
    <t xml:space="preserve">Le personnel de la petite restauration est capable d'assurer la prise en charge de la clientèle dans une deuxième langue étrangère. </t>
  </si>
  <si>
    <t>Les espaces extérieurs sont en bon état.</t>
  </si>
  <si>
    <t>Si nécessaire, la signalétique est soignée, claire et visible ou un plan de visite est mis à disposition.</t>
  </si>
  <si>
    <t>Si existante, la signalétique est en bon état.</t>
  </si>
  <si>
    <t xml:space="preserve">La boutique ou l'espace de vente est propre </t>
  </si>
  <si>
    <t>La boutique ou l'espace de vente est en bon état.</t>
  </si>
  <si>
    <t>NM si le site n'est pas un parc de loisirs. Les consignes de sécurité sont présentes sur chaque activité et sont identifiables et écrites de façon claire et compréhensible </t>
  </si>
  <si>
    <t>9 – LES SERVICES COMPLEMENTAIRES</t>
  </si>
  <si>
    <t>La boutique (si existante)</t>
  </si>
  <si>
    <t>Parcs de loisirs ou multitactivité</t>
  </si>
  <si>
    <t xml:space="preserve">NM si non observé. Réactivité par rapport aux clientèle familiale, clientèle en situation de handicap,  etc. </t>
  </si>
  <si>
    <t>Pas plus de 5 minutes d'attente. Audit de 2 de blocs sanitaires. Noter les sanitaires les moins accueillants</t>
  </si>
  <si>
    <t xml:space="preserve">Location de matériel : activités non accompagnées </t>
  </si>
  <si>
    <t>Les consignes de sécurité sont traduites en au moins une langue étrangère</t>
  </si>
  <si>
    <t>Les consignes de sécurité sont traduites dans une deuxième langue étrangère</t>
  </si>
  <si>
    <t>Le nombre de sanitaires est  adapté à la capacité d'accueil</t>
  </si>
  <si>
    <t>Les sanitaires sont bien équipés.</t>
  </si>
  <si>
    <t>Les équipements des activités sont en bon état</t>
  </si>
  <si>
    <t>Les équipements des activités sont propres</t>
  </si>
  <si>
    <t>Les équipements de protection individuels (EPI) prêtés ou loués sont propres.</t>
  </si>
  <si>
    <t>Les équipements de protection individuels (EPI) prêtés ou loués sont sécurisants</t>
  </si>
  <si>
    <t>Au moins deux activités sont testées, dont l'activité "phare" du site</t>
  </si>
  <si>
    <t>Faire une moyenne sur les activités testées: 2 au minimum ou 10%</t>
  </si>
  <si>
    <t xml:space="preserve">Le site dispose d'une billetterie en ligne accessible toute l'année </t>
  </si>
  <si>
    <t>Il est possible de réserver et d'acheter des billets d'entrée, coupe file, directement par internet. Bonus ne pas pénaliser si non vérifié</t>
  </si>
  <si>
    <t>Les affichages sont traduits dans une deuxième langue étrangère.</t>
  </si>
  <si>
    <t>Sur réservation, le professionnel peut encadrer l'activité dans une deuxième langue étrangère.</t>
  </si>
  <si>
    <t>Présence d'une documentation touristique dans une deuxième langue étrangère.</t>
  </si>
  <si>
    <t>Si existants, les espaces et/ou les équipements à destination des enfants sont propres</t>
  </si>
  <si>
    <t>8- SANITAIRES ET VESTIAIRES</t>
  </si>
  <si>
    <t>La structure dispose de sanitaires</t>
  </si>
  <si>
    <t>10 - LE SUIVI DE LA QUALITE ET LA FIDELISATION DU CLIENT</t>
  </si>
  <si>
    <t>11 - LE DEVELOPPEMENT DURABLE</t>
  </si>
  <si>
    <t>12 – LES DISPOSITIONS DE MANAGEMENT</t>
  </si>
  <si>
    <t>12 – LES DISPOSITIONS DE MANAGEMENT (si plus de 5 employés)</t>
  </si>
  <si>
    <t>Les dispositions de management (si plus de 5 employés)</t>
  </si>
  <si>
    <t>7 - PARCS DE LOISIR OU ACTIVITES SPORTIVES ET DE LOISIR EN ESPACE CLOS</t>
  </si>
  <si>
    <t>Si existante, la signalétique est propre</t>
  </si>
  <si>
    <t>Le parking, et  les espaces extérieurs privatifs  (si existants)</t>
  </si>
  <si>
    <t xml:space="preserve">Les espaces extérieurs sont propres. </t>
  </si>
  <si>
    <t>Existence de l'outil de communication</t>
  </si>
  <si>
    <t>Existence du site internet</t>
  </si>
  <si>
    <t xml:space="preserve">Le site a mis en place un dispositif de formation à la sécurité du personnel et assure un suivi de ses compétences </t>
  </si>
  <si>
    <t>7 - PARCS DE LOISIRS OU ACTIVITES SPORTIVES ET DE LOISIRS EN ESPACE CLOS</t>
  </si>
  <si>
    <t>8 - SANITAIRES ET VESTIAIRES</t>
  </si>
  <si>
    <t>Présence d'une petite restauration :</t>
  </si>
  <si>
    <t>Présence d'un espace de vente :</t>
  </si>
  <si>
    <t>Petite Restauration</t>
  </si>
  <si>
    <t>Restauration traditionnelle sur site</t>
  </si>
  <si>
    <t>Absence de restauration</t>
  </si>
  <si>
    <t>Petite restauration et restauration traditionnelle</t>
  </si>
  <si>
    <t>Site internet :</t>
  </si>
  <si>
    <t>Outil de communication :</t>
  </si>
  <si>
    <t>Dispositions de management à mesurer si effectif &gt; 5 employés :</t>
  </si>
  <si>
    <t xml:space="preserve">3 - L'ACHEMINEMENT SUR LE LIEU - LES EXTERIEURS - LA SIGNALETIQUE </t>
  </si>
  <si>
    <t>La structure possède son propre outil de communication.</t>
  </si>
  <si>
    <t>Sanitaires</t>
  </si>
  <si>
    <t>Exemples de mesures : détecteurs de mouvements / minuterie /cellule photo électrique, contrôle automatique du chauffage/climatisation, mise en place de double vitrage, réducteurs de débit sur les douches/robinets, chasses d’eau à double débit, arroseurs goutte à goutte / arrosage en dehors des heures les plus chaudes, utilisation de piles rechargeables. Les produits d'accueil et de consommation recyclables, et/ou réemployables et en format collectif sont privilégiés aux produits jetables et aux doses individuelles. Les formats collectifs des contenants des boissons sont privilégiés aux format individuels (aluminium /plastique). Validé si écolabellisé</t>
  </si>
  <si>
    <t xml:space="preserve">NM possible si aucun référencement sur aucun site d'avis en ligne .L'auditeur interroge pour savoir quels sites d'avis de consommateurs il suit : Tripadvisor, Michelin, Cityvox, etc. et l'interroge sur le contenu du dernier commentaire. </t>
  </si>
  <si>
    <t>A minima : emballage, piles, verres… ET communiqué par affichage (carte, circulations…). NM si pas de tri organisé par la commune. Le tri sélectif est effectué par le personnel.
Validé si écolabellisé</t>
  </si>
  <si>
    <r>
      <t>Si la conversation est mise en attente, celle-ci n'excède pas</t>
    </r>
    <r>
      <rPr>
        <b/>
        <sz val="12"/>
        <rFont val="Calibri"/>
        <family val="2"/>
        <scheme val="minor"/>
      </rPr>
      <t xml:space="preserve"> </t>
    </r>
    <r>
      <rPr>
        <b/>
        <u/>
        <sz val="12"/>
        <rFont val="Calibri"/>
        <family val="2"/>
        <scheme val="minor"/>
      </rPr>
      <t>une</t>
    </r>
    <r>
      <rPr>
        <sz val="12"/>
        <rFont val="Calibri"/>
        <family val="2"/>
        <scheme val="minor"/>
      </rPr>
      <t xml:space="preserve"> minute</t>
    </r>
  </si>
  <si>
    <r>
      <t xml:space="preserve">Salutations par un  </t>
    </r>
    <r>
      <rPr>
        <i/>
        <sz val="12"/>
        <rFont val="Calibri"/>
        <family val="2"/>
        <scheme val="minor"/>
      </rPr>
      <t xml:space="preserve">"Au revoir Madame", "Au revoir Monsieur", etc. </t>
    </r>
  </si>
  <si>
    <t>Lors d'une demande d'informations, la réponse mentionne le logo Qualité Tourisme™ dans la signature.</t>
  </si>
  <si>
    <t>Contrôle visuel</t>
  </si>
  <si>
    <t>contrôle documentaire</t>
  </si>
  <si>
    <t xml:space="preserve">Tonte des greens, vitesse en saison au moins 2,2 mètres, entre 3 et 4 mm, 7 fois par semaine. Tonte des départs, entre 6 et 10 mm, au moins 2 fois par semaine. Tonte des  fairways, entre 10 et 16 mm, au moins 1 fois par semaine. Tonte des roughs, entre 40 et 60 au moins 1 fois par semaine. Regarnissage des départs au moins 1 fois par semaine. Changement des emplacements des boules de départs (à chaque tonte). Changement des emplacements des drapeaux, au moins 1 fois par semaine. Ratissage des bunkers au moins 1 fois par semaine </t>
  </si>
  <si>
    <t>PLAN D'ACTIONS</t>
  </si>
  <si>
    <t>R/NR</t>
  </si>
  <si>
    <t>Action mise en place</t>
  </si>
  <si>
    <t>Preuve</t>
  </si>
  <si>
    <t>INFORMATION ET COMMUNICATION</t>
  </si>
  <si>
    <t>SAVOIR-FAIRE ET SAVOIR-ETRE</t>
  </si>
  <si>
    <t>DEVELOPPEMENT DURABLE</t>
  </si>
  <si>
    <t>QUALITE DE LA PRESTATION</t>
  </si>
  <si>
    <t>NM si absence d'affichage.</t>
  </si>
  <si>
    <t xml:space="preserve">Pas de NM possible. Campagne presse, radio, TV, sites Internet, réseaux sociaux, participation à des salons, manifestations, autres. Les actions du Porteur de démarche sont prises en compte pour valider ce critère. L'outil de communication et le site internet du site ne valident pas ce critère. </t>
  </si>
  <si>
    <t>L'établissement accuse réception des réclamations dans un délai de 72h et répond dans un délai maximum de 15 jours.</t>
  </si>
  <si>
    <t>Pas de NM possible. Si la réclamation nécessite des recherches, envoi d'une lettre (ou courriel) de prise en compte de la réclamation. Les réponses se font dans un délai maximum de 15 jours ouvrés exception faite des demandes de remboursement.</t>
  </si>
  <si>
    <t>L'écoute client est analysée</t>
  </si>
  <si>
    <t>Les espaces d'activité sont à prendre en compte dans cette rubrique. Les abords et l'espace d'accueil sont mesurés dans les rubriques 3 et 4.</t>
  </si>
  <si>
    <t>Multiactivité</t>
  </si>
  <si>
    <t>Bonus - Noter NM si non vérifié.</t>
  </si>
  <si>
    <t xml:space="preserve">Bonus - indiquer NM si non vérifié. Traduction partielle tolérée avec a minima présentation de l'offre </t>
  </si>
  <si>
    <t>Bonus - Noter NM si non vérifié. Les informations pratiques à traduire sont : type de visite, tarifs, horaires, réservation, etc. La langue étrangère correspond au bassin touristique émetteur.</t>
  </si>
  <si>
    <t>Bonus - Noter NM si non vérifié. Observation lors de la visite et par rapport à la mesure sur l'accueil téléphonique dans une langue étrangère correspondant au bassin touristique émetteur.</t>
  </si>
  <si>
    <t>Bonus - Noter NM si non vérifié</t>
  </si>
  <si>
    <t>Bonus - Noter NM si non vérifié. NM si absence de boutique ou espace de vente.</t>
  </si>
  <si>
    <t>Les vestiaires sont équipés de casiers pour déposer les affaires personnelles ou un endroit sécurisé est proposé par le professionnel.</t>
  </si>
  <si>
    <t>Du matériel d'entretien est mis à disposition sur le parcours.</t>
  </si>
  <si>
    <t>Ex: râteaux …</t>
  </si>
  <si>
    <t>Existence d’un club house avec bar-snack ou espace restauration ouvert les mêmes jours que le golf (au minimum jusqu’à 16h).</t>
  </si>
  <si>
    <t>La plaque Qualité Tourisme™ est apposée à l'entrée de la structure.</t>
  </si>
  <si>
    <t>NM possible si moins de 5 employés. L'auditeur interroge le gestionnaire du site sur la gestion des ressources humaines et s'assure que les étapes d'identification des besoins ont bien été prises en considération. Registre des formations et /ou fiches de poste.</t>
  </si>
  <si>
    <t>L'outil de communication contient les informations pratiques suivantes : les périodes d'ouverture, le tarif des visites, moyens de paiement acceptés, accueil des personnes en situation de handicap, services annexes (prêt de matériel, transport, etc.).</t>
  </si>
  <si>
    <t>Bonus, indiquer NM si non vérifié. A minima la présentation de l'offre. La langue étrangère correspond au bassin touristique émetteur</t>
  </si>
  <si>
    <r>
      <t xml:space="preserve">L'établissement réalise un support de communication. La matérialisation du support n'est pas obligatoire  (exemples de supports autorisés: applications smart phone, brochure papier ou téléchargeable, flyer...),  il contient, a minima:
- le nom
- l'adresse
- le numéro de téléphone
- le site internet
- les périodes d'ouvertures de l'établissement
- les prestations et services offerts
- </t>
    </r>
    <r>
      <rPr>
        <u/>
        <sz val="9"/>
        <rFont val="Times New Roman"/>
        <family val="1"/>
      </rPr>
      <t xml:space="preserve">les tarifs présentés de manière claire et compréhensible
- </t>
    </r>
    <r>
      <rPr>
        <sz val="9"/>
        <rFont val="Times New Roman"/>
        <family val="1"/>
      </rPr>
      <t xml:space="preserve">les moyens d'accès et les possibilités de stationnement
</t>
    </r>
    <r>
      <rPr>
        <u/>
        <sz val="9"/>
        <rFont val="Times New Roman"/>
        <family val="1"/>
      </rPr>
      <t xml:space="preserve">- </t>
    </r>
    <r>
      <rPr>
        <sz val="9"/>
        <rFont val="Times New Roman"/>
        <family val="1"/>
      </rPr>
      <t xml:space="preserve">les coordonnées GPS
- l'adresse courriel
- </t>
    </r>
    <r>
      <rPr>
        <u/>
        <sz val="9"/>
        <rFont val="Times New Roman"/>
        <family val="1"/>
      </rPr>
      <t xml:space="preserve">les modalités de réservation et d'annulation
</t>
    </r>
    <r>
      <rPr>
        <sz val="9"/>
        <rFont val="Times New Roman"/>
        <family val="1"/>
      </rPr>
      <t xml:space="preserve">- les moyens de paiement acceptés
- les marques/labels dont dispose l'établissement, avec le cas échéant, un renvoi vers le site internet idoine
- les conditions et limites d'accessibilité des prestations pour les personnes en situation de handicap
- le plan d'accès
Si une carte de visite/flyer est à la disposition du client à l'accueil ou lui est remise lors de son départ de l'établissement, celle-ci mentionne :
- le nom
- l'adresse
- le numéro de téléphone
- les périodes d'ouverture de l'établissement
- le site internet / l'adresse courriel
La conception graphique est soignée et présente des visuels représentatifs de l'offre.
Le support est à jour.
</t>
    </r>
  </si>
  <si>
    <t xml:space="preserve">Pendant les périodes d'ouverture de l'établissement, lors d'une demande d'informations, la réponse écrite (mail ou courrier) est envoyée sous 48h. </t>
  </si>
  <si>
    <t>Pour les demandes par courrier : délai de 48h basé sur le cachet de la poste.</t>
  </si>
  <si>
    <t>Pendant les périodes d'ouverture de l'établissement, lors d'une demande d'informations, la réponse écrite par mail est envoyée sous 24h.</t>
  </si>
  <si>
    <t xml:space="preserve">NM si le site n'est pas un parc de loisirs. Les consignes de sécurité sont rappelées oralement avant chaque activité et le personnel s'assure que les limites de poids et de taille sont respectées. Si lors de la pratique d'une activité à sensation, les consignes de sécurité ne sont pas rappelées oralement, noter très insatisfaisant.  </t>
  </si>
  <si>
    <t>L'évaluation de la qualité des équipements et de la propreté des sanitaires est faite simultanément avec celle des sanitaires liées à l'accueil. Noter les sanitaires les moins accueillants</t>
  </si>
  <si>
    <t>NM si absence de restauration. Observation lors de la consommation et par rapport à la mesure sur l'accueil téléphonique dans une langue étrangère.</t>
  </si>
  <si>
    <t>Bonus - Noter NM si non vérifié. NM si absence de restauration. Observation lors de la consommation et par rapport à la mesure sur l'accueil téléphonique dans une langue étrangère.</t>
  </si>
  <si>
    <t xml:space="preserve">L'auditeur demande à consulter les réponses formulées. </t>
  </si>
  <si>
    <t>La réponse est factuelle. Si la responsabilité de l'établissement est avérée, un mot d'excuse est formulé. Suivant les cas, un geste commercial est proposé.</t>
  </si>
  <si>
    <t>Le logo QUALINAT  est présent sur un outil de communication.</t>
  </si>
  <si>
    <t>NM si pas de site Internet. Les sorties nature sont facilement repérables sur le site internet et sont présentées en tête d'un onglet ou d'une liste déroulante</t>
  </si>
  <si>
    <t>Le logo Qualinat  est présent sur le site internet.</t>
  </si>
  <si>
    <t>La démarche Qualinat est explicitée sur le site internet ou il existe un lien vers le site de Qualinat</t>
  </si>
  <si>
    <t>Les réponses sont complètes et claires. Le professionnel valorise l'activité. En cas d'incapacité à répondre immédiatement, le professionnel prend le numéro de téléphone de l'appelant et rappelle avec l'info manquante.</t>
  </si>
  <si>
    <t>Lors d’une demande d'informations en langue étrangères, la réponse est personnalisée et correspond à la demande.</t>
  </si>
  <si>
    <r>
      <t xml:space="preserve">L'établissement tient à jour un site internet dédié (site individuel ou site hébergé) permettant de connaître : 
- le nom- l'adresse- le numéro de téléphone - les périodes d'ouvertures de l'établissement- les prestations et services offerts,- les tarifs présentés de manière claire et compréhensible pour les tarifs- les moyens d'accès et les possibilités de stationnement  (un plan d'accès est téléchargeable.)- les coordonnées GPS- l'adresse courriel- les modalités de réservation et d'annulation- les moyens de paiement acceptés, - les marques/labels dont dispose l'établissement, avec le cas échéant, un renvoi vers le site internet idoine, - les conditions et limites d'accessibilité des prestations pour les personnes en situation de handicap, - </t>
    </r>
    <r>
      <rPr>
        <i/>
        <sz val="9"/>
        <rFont val="Calibri"/>
        <family val="2"/>
      </rPr>
      <t xml:space="preserve">le classement 
</t>
    </r>
    <r>
      <rPr>
        <sz val="9"/>
        <rFont val="Calibri"/>
        <family val="2"/>
      </rPr>
      <t>La conception graphique est soignée et présente des visuels représentatifs de l'offre.
Ce support est à jour. Il est possible de réserver par mail et de recevoir une confirmation de réservation par mail.</t>
    </r>
  </si>
  <si>
    <t>Le site internet permet une réservation par voie numérique.</t>
  </si>
  <si>
    <t>Constat visuel</t>
  </si>
  <si>
    <t xml:space="preserve">
</t>
  </si>
  <si>
    <t>Le site dispose d'un parking privé ou public à moins de 200 mètres de l'entrée de la structure ou du lieu de rendez-vous</t>
  </si>
  <si>
    <t>L'espace d'accueil valorise les activités proposées</t>
  </si>
  <si>
    <t>Affichage des prestations repérables dès l'entrée, documentation sur la ou les activités proposées, photos attractives.</t>
  </si>
  <si>
    <t>Le  client est remercié pour son règlement.</t>
  </si>
  <si>
    <t>Rubrique notée NM si la réservation est mesurée uniquement par le contact téléphonique. Information donnée par le Porteur de démarche</t>
  </si>
  <si>
    <t xml:space="preserve">Rubrique notée NM si la réservation est mesurée uniquement par le contact téléphonique. Information donnée par le Porteur de démarche. Les horaires d'ouverture sont bien respectées. Si absence de personnel d'accueil à l'arrivée, une information est présente et l'attente n'excède pas 5 minutes. </t>
  </si>
  <si>
    <t>Rubrique notée NM si la réservation est mesurée uniquement par le contact téléphonique. Le point est validé si présence d'un badge, positionnement derrière la borne d'accueil, etc.</t>
  </si>
  <si>
    <t>Rubrique notée NM si la réservation est mesurée uniquement par le contact téléphonique.</t>
  </si>
  <si>
    <t>Le client est remercié et salué au moment de son départ de l'espace d'accueil</t>
  </si>
  <si>
    <t>L'accueil et le paiement  peuvent être assurés en au moins une langue étrangère.</t>
  </si>
  <si>
    <t>L'accueil et le paiement  peuvent être assurés dans une deuxième langue étrangère.</t>
  </si>
  <si>
    <t>Le paiement et la facturation</t>
  </si>
  <si>
    <t>NM si activité sur site sans prise de rendez-vous. Dans le cas d'un rendez-vous, le professionnel est présent 10 minutes avant le début de l'activité.</t>
  </si>
  <si>
    <t>Le point de rendez-vous est facile à trouver, il est repérable visuellement</t>
  </si>
  <si>
    <t>Le stationnement est possible en toute sécurité, sur le lieu de rendez-vous</t>
  </si>
  <si>
    <t xml:space="preserve">Impression générale l'espace d'accueil. Homogénéité dans le style de la décoration et de l'ameublement. </t>
  </si>
  <si>
    <t>Mesure de l'ensemble de l'espace d'accueil. Absence d'effet personnel visible, d'affichage scotché et manuscrit vieillissant...</t>
  </si>
  <si>
    <t>La tenue corporelle et vestimentaire du professionnel est propre, soignée, adaptée à la pratique. Il est facilement identifiable</t>
  </si>
  <si>
    <t>Le professionnel s'informe des connaissances et des pratiques des participants</t>
  </si>
  <si>
    <t>Le guide présente les fragilités environnementales du site et les précautions à suivre (pas de déchets, respect des écosystèmes, cueillette raisonnée, pas de dégradations…)</t>
  </si>
  <si>
    <t>Sortie nature</t>
  </si>
  <si>
    <t>Si un groupe comporte 6 enfants ou plus, le guide les prend à part et leur explique simplement les règles de la sortie.</t>
  </si>
  <si>
    <t>Le guide organise le temps de marche et alterne les temps d'arrêt, de repos, les temps d'explication. Il adapte le rythme en fonction des participants mais veille au respect du timing et s'assure que tout le monde suit.</t>
  </si>
  <si>
    <t>Le guide ne laisse pas le groupe s'étirer en longueur ou se diviser.</t>
  </si>
  <si>
    <t>Le guide détient un guide de détermination (faune, flore…) ou tout livre de référence en rapport avec le thème de la sortie</t>
  </si>
  <si>
    <t>Il dispose d'une carte (IGN, géologique ou autre) pour localiser physiquement le site. Les documents sont propres, lisibles, adaptés.</t>
  </si>
  <si>
    <t>Il détient des supports à montrer pendant la sortie (photos, dessins, schémas, échantillons…). Ces supports sont en bon état et adaptés</t>
  </si>
  <si>
    <t>Il détient des petits outils d'animation : épuisettes, loupes, jeux, énigmes, quiz… adaptés au public.</t>
  </si>
  <si>
    <t>Le guide est opportuniste, il garde un œil sur la nature et le paysage et il exploite le moment présent (vol d'oiseaux, présence d'insectes, ruines ou mégalithes isolés…)</t>
  </si>
  <si>
    <t>Il partage sa passion, ses coups de cœur, son plaisir.</t>
  </si>
  <si>
    <t>Le guide oriente ses explications en fonction des attentes des participants.</t>
  </si>
  <si>
    <t>Il se recentre toujours sur ce qu'il doit dire.</t>
  </si>
  <si>
    <t>Il fait participer.</t>
  </si>
  <si>
    <t>Avant de démarrer une explication, il vérifie que tout le monde écoute, donne en quelques phrases l'intérêt du site pour concentrer l'écoute des participants, puis démarre.</t>
  </si>
  <si>
    <t>Le guide a une démarche pédagogique.</t>
  </si>
  <si>
    <t>Il vérifie toujours à la fin pour s'assurer que les participants ont compris, répète et résume les points importants.</t>
  </si>
  <si>
    <t xml:space="preserve">Il s'interrompt, pour laisser le temps de poser des questions. </t>
  </si>
  <si>
    <t>Il répond aux questions éventuelles sans les éluder en les prenant au sérieux.</t>
  </si>
  <si>
    <t>Il répète la question posée, si tout le monde n'a pas pu l'entendre.</t>
  </si>
  <si>
    <t xml:space="preserve">Chaque participant peut écouter et échanger avec le guide dans de bonnes conditions. </t>
  </si>
  <si>
    <t>Le guide s'adresse à tout le monde (en regardant tout le monde), y compris aux enfants.</t>
  </si>
  <si>
    <t>Il se montre à l'écoute de chacun et discute avec tous. S'il converse lors du parcours, cela ne se transforme pas en relation privilégiée. Son attitude fait qu'il se montre disponible pour chacun.</t>
  </si>
  <si>
    <t>Il ne met pas un participant en difficulté s'il pose des questions sans intérêt ou s'il donne une mauvaise explication.</t>
  </si>
  <si>
    <t>Le guide se positionne de manière à être vu et entendu de tous sans avoir à parler trop fort.</t>
  </si>
  <si>
    <t>Il laisse des moments de silence.</t>
  </si>
  <si>
    <t>Il utilise des mots concrets, qui ont du sens pour les participants. Il évite le jargon des spécialistes ou explicite les mots techniques ou scientifiques.</t>
  </si>
  <si>
    <t>Le guide a recours aux anecdotes.</t>
  </si>
  <si>
    <t>Il ne donne jamais le sentiment de répéter un discours.</t>
  </si>
  <si>
    <t>Le matériel et les Equipements de Protection Individuels (EPI) prêtés ou loués sont propres.</t>
  </si>
  <si>
    <t>Le matériel et les Equipements de Protection Individuels (EPI) prêtés ou loués sont sécurisants</t>
  </si>
  <si>
    <t>Le guide détient une paire de jumelles et / ou une longue-vue qu'il prête aux participants.</t>
  </si>
  <si>
    <t>Si le guide est amené à annuler la sortie au dernier moment (conditions météorologiques, danger potentiel…), il organise les modalités de remboursement ou propose une activité de remplacement.</t>
  </si>
  <si>
    <t>Il donne à toucher, à observer (loupe…), fait goûter… Il sollicite les clients par une participation active, les met en situation (bonne position pour observer, écouter…) Il invite à signaler si quelqu'un voit quelque chose de particulier.</t>
  </si>
  <si>
    <t>Il montre ou fait écouter, puis explique, laisse observer. Il part du général pour aller au particulier, il utilise des exemples concrets…</t>
  </si>
  <si>
    <t>Il n'ignore pas un participant. Il évite dans tous les cas l'affrontement en faisant attention aux propos et aux opinions.</t>
  </si>
  <si>
    <t>Le guide fait mettre le groupe en cercle ou arc de cercle.</t>
  </si>
  <si>
    <t>Il se positionne si possible sur un point haut, dos au vent, face au public, proche d'eux.</t>
  </si>
  <si>
    <t>Le guide n'a pas d'a priori, de jugements non fondés, de critiques sur des événements ou des organismes.</t>
  </si>
  <si>
    <t>Le guide présente et organise la sortie comme un jeu.</t>
  </si>
  <si>
    <t>Il offre la possibilité aux enfants d'être acteurs et non simplement spectateurs.</t>
  </si>
  <si>
    <t>Le guide associe toujours la pédagogie au jeu et essaie d'avoir 2 à 3 séquences d'animations sur une visite pour enfants.</t>
  </si>
  <si>
    <t>NM si absence de public enfants lors de l'activité. Discours simple et imagé</t>
  </si>
  <si>
    <t>En moyenne, si le terrain le permet, 3 minutes de marche, 3 minutes d'explication, une pause si cela est possible toutes les 20 minutes.</t>
  </si>
  <si>
    <t>Quand cela est possible, le point d'arrivée est abrité des éléments et permet des échanges, une collation…</t>
  </si>
  <si>
    <t>Il se tient à la disposition des participants pour leur indiquer des sites d'observation intéressants, il donne des bons tuyaux pour des découvertes nature complémentaires, pour prolonger la sortie…</t>
  </si>
  <si>
    <t>Il indique des bonnes adresses pour se restaurer, se loger, trouver de l'artisanat local…</t>
  </si>
  <si>
    <t>Le point d'arrivée est abrité des éléments et permet des échanges, une collation…</t>
  </si>
  <si>
    <t>Le professionnel amène les participants jusqu'au point d'arrivée pour leur sécurité.</t>
  </si>
  <si>
    <t>Sortie nature Qualité de la médiation</t>
  </si>
  <si>
    <t>Le guide respecte les horaires de départ.</t>
  </si>
  <si>
    <t>S'il est obligé de faire autre chose que ce qui était prévu initialement, le guide obtient l'accord de la majorité du groupe.</t>
  </si>
  <si>
    <t>Pendant toute la prestation, le professionnel garde une attitude conviviale et un comportement positif.</t>
  </si>
  <si>
    <t>Pendant l'activité, le guide détient des sacs poubelle. Il collecte les déchets du groupe ou rencontrés.</t>
  </si>
  <si>
    <t>Existence d'un espace d'espace d'accueil</t>
  </si>
  <si>
    <t xml:space="preserve">L'accueil du client à son arrivée </t>
  </si>
  <si>
    <t>Vacca Park   </t>
  </si>
  <si>
    <t>Identité créole</t>
  </si>
  <si>
    <t>Le prestataire utilise un fongicide pour le nettoyage et la désinfection du matériel en contact avec la peau. Vérification des factures d’achat ou présence de produits.</t>
  </si>
  <si>
    <t>Présence d’un carnet de suivi du remplacement du matériel</t>
  </si>
  <si>
    <t>Le professionnel s'enquiert de la satisfaction des  clients</t>
  </si>
  <si>
    <t xml:space="preserve">Attitude souriante, ton courtois. </t>
  </si>
  <si>
    <t>Le professionnel ne fume pas et ne mange pas devant les clients. Le personnel n'a pas de conversation téléphonique privée devant le client</t>
  </si>
  <si>
    <t>Par mesure d’hygiène, pour les activités non aquatiques et notamment les activités équestres, des charlottes sont distribuées avec les casques.</t>
  </si>
  <si>
    <t>Les affichages des informations pratiques sont soignés et actualisés.</t>
  </si>
  <si>
    <t xml:space="preserve">Pas de NM possible. Les actions du Porteur de démarche sont prises en compte pour valider ce critère. L'outil de communication et le site internet de la structure du site ne valident pas ce critère. </t>
  </si>
  <si>
    <t>Eléments à reformuler : nom, date, heure, lieu, si différent du siège de la structure, nombre de participants et tarif.</t>
  </si>
  <si>
    <t>La structure ou le lieu de rendez-vous est facile à trouver.</t>
  </si>
  <si>
    <t>Si autorisée, une signalétique d'accès à la structure ou au lieu de rendez-vous est visible, lisible et uniforme.</t>
  </si>
  <si>
    <t>Au préalable, le guide s'est assuré de la praticabilité et de l'intérêt du circuit support de visite (jour ou zone de chasse, droit d'accès, chemin praticable…) afin d'assurer la sécurité de la prestation.</t>
  </si>
  <si>
    <t xml:space="preserve">Le professionnel salue les clients à l'arrivée de manière cordiale </t>
  </si>
  <si>
    <t>Si le professionnel juge qu'un des participants ne peut pas participer, il lui indique courtoisement et essaye de trouver une solution (prêt de matériel, indication d'une activité plus appropriée)</t>
  </si>
  <si>
    <t>Le matériel mis à la location ou à disposition est propre.</t>
  </si>
  <si>
    <t>NM pour les sorties nature</t>
  </si>
  <si>
    <t>NM si sortie patrimoine vernaculaire.</t>
  </si>
  <si>
    <t>Le véhicule de transfert ne dégage pas de fumées noires/polluantes</t>
  </si>
  <si>
    <t>Lors de l'activité, le professionnel adapte son discours au public enfant et ou mineur présent.</t>
  </si>
  <si>
    <t>L'établissement ou le professionnel a mis en place au moins trois mesures visant à réduire la consommation d’eau et/ou la consommation énergétique.</t>
  </si>
  <si>
    <t>Le tri sélectif est mis en place dans l'établissement ou par le professionnel</t>
  </si>
  <si>
    <t>Le local d'accueil dégage une ambiance créole ( façade et intérieur)</t>
  </si>
  <si>
    <t>NM si absence de restauration et de boutique ou de collation/pique-nique. Exemple : eau minérale de la région…</t>
  </si>
  <si>
    <t>L'établissement privilégie des produits issus de la production locale (collation/pique-nique)</t>
  </si>
  <si>
    <t>Les espaces en extérieur</t>
  </si>
  <si>
    <t xml:space="preserve">Critère noté NM pour les DQT non concernées. Extérieur : Que ce soit par les matériaux utilisés, ou des plantes qui poussent sur/ou devant la façade (plantes endémiques notamment). Il est fortement recommandé de décorer la salle avec des gravures, des tableaux, des photos, des affiches, des objets, une décoration florale qui reflètent un ou des aspects de la vie culturelle de la Réunion. Ou présence d’une musique d’ambiance locale. (Présence d’au moins 2 éléments d’ambiance). </t>
  </si>
  <si>
    <t>NM si implantation en centre ville ou en fonction de la configuration des lieux. Présence  d'un garage pour les vélos ou motos, présence d'un système d'attaches pour les vélos, espace suffisant pour les autocars.</t>
  </si>
  <si>
    <t>Eléments à reformuler : nom, date, heure, e-mail ou téléphone portable. Si le lieu est différent du siège de la structure, le lieu est précisé, et le numéro de téléphone portable du client est relevé</t>
  </si>
  <si>
    <t>Si réservation par téléphone ou par mail, une confirmation de la réservation est envoyée par mail</t>
  </si>
  <si>
    <t>NM si absence de panneau d'informations. Informations présentes : Les horaires et les périodes d'ouverture des différentes activités, les prérequis (si existants), les tarifs, les moyens de paiement acceptés, les services proposés (restauration rapide, restaurant, boutique, etc.) si existants.</t>
  </si>
  <si>
    <t>Les affichages des documents réglementaires (diplômes ,consignes de sécurité…) sont soignés et actualisés.</t>
  </si>
  <si>
    <t>Le professionnel ne fume pas et ne mange pas devant les clients. Le personnel n'a pas de conversation téléphonique privée devant le client.</t>
  </si>
  <si>
    <t>Il introduit tout de suite le prochain déplacement et le prochain arrêt.</t>
  </si>
  <si>
    <t>Le professionnel gère la récupération du matériel et la tenue en fin d'activité</t>
  </si>
  <si>
    <t>A minima, présence de tous les équipements suivants : lavabo avec eau chaude et eau froide, miroir, robinet mélangeur, papier hygiénique en quantité suffisante, distributeur de savon approvisionné, essuie-mains à usage unique ou sèche main électrique, poubelle, brosse WC, miroir, patère. Toilettes sèches autorisées.</t>
  </si>
  <si>
    <t>L'établissement ou le professionnel mis en place au moins une mesure visant à réduire la production de déchets.</t>
  </si>
  <si>
    <t>NM si le professionnel est non adhérent à Qualinat. NM si absence de site internet et/ou si audit d'adhésion.</t>
  </si>
  <si>
    <t>NM si le professionnel est non adhérent à Qualinat. NM en cas d'adhésion et NM si absence de site internet. La présence d'un lien vers le dispositif qualité territorial ne valide pas le critère.</t>
  </si>
  <si>
    <t>NM si le professionnel est non adhérent à Qualinat.</t>
  </si>
  <si>
    <t>Pour les structures ne disposant pas de local d'accueil, il est possible de laisser un message sur le répondeur</t>
  </si>
  <si>
    <t xml:space="preserve">Comportement souriant, ton aimable, remerciement et formule de politesse au moment du règlement. </t>
  </si>
  <si>
    <t>Le personnel connaît bien les spécificités de l'île</t>
  </si>
  <si>
    <t>Critère noté NM pour les DQT non concernées.Il doit également pouvoir renseigner la clientèle sur les aspects culturel et sociologique de l’île et sur son milieu naturel. Ce critère peut être vérifié par des questions posées au prestataire.</t>
  </si>
  <si>
    <t>Le prestataire connaît bien la flore et la faune et de l'île</t>
  </si>
  <si>
    <t>Son discours s'appuie sur une connaissance scientifique et historique. Il est objectif, neutre et garde ses opinions pour lui.</t>
  </si>
  <si>
    <t>A minima : SIRET, TVA, Prix TTC, adresse</t>
  </si>
  <si>
    <t>Une facture est remise au client. La facturation est claire, complète et bien présentée.</t>
  </si>
  <si>
    <t>Le guide détient une couverture de survie.</t>
  </si>
  <si>
    <t>Mise à disposition de charlottes pour les casques</t>
  </si>
  <si>
    <t>Le matériel mis à la location ou à disposition est sécurisant</t>
  </si>
  <si>
    <t>Une trousse de secours est disponible.</t>
  </si>
  <si>
    <t>Le changement de matériel, quelle que soit l’activité est consigné dans un document pouvant être vérifié par l’évaluateur.</t>
  </si>
  <si>
    <t>Le professionnel dispose d'une trousse de secours en cas d'itinérance. Elle est disponible à l'accueil dans un espace clos. Elle ne contient pas de médicaments mais de quoi soigner des blessures superficielles (compresses, pansements de différentes tailles, désinfectant, gants à usage unique, pince à écharde, sérum physiologique...)</t>
  </si>
  <si>
    <t>L'établissement est présent sur les réseaux sociaux</t>
  </si>
  <si>
    <t>Il existe une cohérence graphique entre les différents outils de communication de la structure.</t>
  </si>
  <si>
    <t>NM si les outils de communication sont réalisés par différents opérateurs</t>
  </si>
  <si>
    <t>Pas de NM possible. La matérialisation du outil n'est pas obligatoire  (exemples de outils autorisés: applications Smartphone, brochure papier ou téléchargeable, flyer, page facebook...). La structure doit être à l'initiative de la création de l'outil (par exemple, la présence sur la brochure de l'OT ne valide pas le critère).</t>
  </si>
  <si>
    <t>NM si pas de outil de communication. Absence de visuels peu qualitatifs, bonne lisibilité des caractères, absence de faute d'orthographe, absence de photocopie, etc. L'outil de communication reflète la structure et donne envie de pratiquer l'activité.</t>
  </si>
  <si>
    <t>NM si pas de outil de communication. Les informations délivrées sont conformes à la réalité.</t>
  </si>
  <si>
    <t>NM si pas de outil de communication. Vérifier le contenu de la carte de visite</t>
  </si>
  <si>
    <t>NM si pas de outil de communication. Le site internet ne permet pas de valider ce critère. La présentation des tarifs et des horaires d'ouverture sur un outil séparé est accepté.</t>
  </si>
  <si>
    <t xml:space="preserve">NM si pas de outil de communication. </t>
  </si>
  <si>
    <t>NM si pas de outil de communication. Périodes d'ouverture, horaires des visites, etc. Tolérance si les tarifs sont mentionnés sur un outil papier séparé.</t>
  </si>
  <si>
    <t>NM si pas de outil de communication. A minima la présentation de l'offre. La langue étrangère correspond au bassin touristique émetteur</t>
  </si>
  <si>
    <t>Un ticket de caisse est remis avec l'enseble des mentions obligatoires</t>
  </si>
  <si>
    <t>Bonus - ne pas pénaliser si non vérifié</t>
  </si>
  <si>
    <t xml:space="preserve">NM si absence d'activités et des supports. Prise en compte de l'aire de jeu dans ce critère. Pas de NM possible pour les écoles de ski qui disposent d'un espace "Piou Piou" privatif propre comprennant au minimum un espace sécurisé avec zone d'accueil, d'un tapis de remontée sans dénivelé latéral avec une largeur de 2 mètres, de décorations ludiques adaptées aux enfants et d'une surface adaptée à la capacité d'accueil.
</t>
  </si>
  <si>
    <t>NM si absence d'activités et des supports. Prise en compte de l'aire de jeu dans ce critère. Pas de NM possible pour les écoles de ski qui disposent d'un espace "Piou Piou" privatif en bon état comprennant au minimum un espace sécurisé avec zone d'accueil, d'un tapis de remontée sans dénivelé latéral avec une largeur de 2 mètres, de décorations ludiques adaptées aux enfants et d'une surface adaptée à la capacité d'accueil.</t>
  </si>
  <si>
    <t>REFERENTIEL QUALITE TOURISME™ ACTIVITES SPORTIVES ET DE LOISIRS - 2015</t>
  </si>
  <si>
    <t>Parcs de loisirs ou activités sportives et de loisirs en espace clos :</t>
  </si>
  <si>
    <t>Multiactivité :</t>
  </si>
  <si>
    <t>Identité créole :</t>
  </si>
  <si>
    <t>Structure d'accueil :</t>
  </si>
  <si>
    <t>Visite nature :</t>
  </si>
  <si>
    <t>Golf  :</t>
  </si>
  <si>
    <t>NM possible en cas d'adhésion. L'écoute client comprend les questionnaires de satisfaction, les réclamations, les avis clients, les audits qualité, etc.</t>
  </si>
  <si>
    <t>NM possible si adhésion. Affichage indiquant l' existence du questionnaire valide le critère.</t>
  </si>
  <si>
    <t xml:space="preserve">NM possible si adhésion. Item validé si le questionnaire de satisfaction est validé par un QR code et/ou si questionnaire en ligne. La mise en place du questionnaire au moment du débriefing ne valide pas le critère. </t>
  </si>
  <si>
    <t>NM possible si adhésion.</t>
  </si>
  <si>
    <t>Bonus - Noter NM si non vérifié. NM possible si adhésion.</t>
  </si>
  <si>
    <t>NM possible si adhésion. L'établissement contacte le client qui mentionne une insatisfaction notable dans son questionnaire de satisfaction.</t>
  </si>
  <si>
    <t>NM possible si adhésion ou si absence de plan d'actions fourni par le Porteur de démarche.</t>
  </si>
  <si>
    <t>Mise à jour octobre 2015</t>
  </si>
  <si>
    <t>Prendre en compte la ou les façades et les abords de l'entrée. Même sur le domaine public, l'entrée doit être propre.</t>
  </si>
  <si>
    <t>Prendre en compte : façades, entrée. Même sur le domaine public, l'entrée doit être en bon état.</t>
  </si>
  <si>
    <t>Par enseigne, on entend à minima le nom de l'établissement. Ce n'est pas obligatoirement sur la façade du bâtiment. Si plusieurs enseignes, l'auditeur a une vision d'ensemble.</t>
  </si>
  <si>
    <t>NM si absence de services non identifiables depuis l'espace d'accueil. Tolérance pour les équipements extérieurs.</t>
  </si>
  <si>
    <t>Horaires et périodes d'ouverture , tarifs, moyens de paiement acceptés…</t>
  </si>
  <si>
    <t>Critère noté NM pour les DQT non concernées. Le personnel d'encadrement est en mesure d'informer la clientèle sur le potentiel local en matière de pratique de son activité d'une part et des autres activités sportives d'autre part. En focntion de son activité, conniassance de la flore, de la faune terrestre, et/ou aquatique et/ou endémique en focntion de la région, et autres spécifictés (climat, géologie)</t>
  </si>
  <si>
    <t xml:space="preserve">En cas d'oubli de la part du client, les équipements (casques, lunettes, etc.) peuvent être prêtés ou loués au client si le professionnel fournit sytématiquement les équipements ou le professionnel oriente vers le magasin le plus proche.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</si>
</sst>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0%"/>
    <numFmt numFmtId="165" formatCode="dddd&quot;, &quot;mmmm\ dd&quot;, &quot;yyyy"/>
    <numFmt numFmtId="166" formatCode="[$-F800]dddd\,\ mmmm\ dd\,\ yyyy"/>
  </numFmts>
  <fonts count="87" x14ac:knownFonts="1">
    <font>
      <sz val="10"/>
      <name val="Arial"/>
      <family val="2"/>
    </font>
    <font>
      <sz val="11"/>
      <color theme="1"/>
      <name val="Calibri"/>
      <family val="2"/>
      <scheme val="minor"/>
    </font>
    <font>
      <sz val="11"/>
      <color indexed="8"/>
      <name val="Calibri"/>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0"/>
      <name val="MS Sans Serif"/>
      <family val="2"/>
    </font>
    <font>
      <b/>
      <sz val="11"/>
      <color indexed="63"/>
      <name val="Calibri"/>
      <family val="2"/>
    </font>
    <font>
      <sz val="8"/>
      <color indexed="8"/>
      <name val="Arial"/>
      <family val="2"/>
    </font>
    <font>
      <b/>
      <sz val="18"/>
      <color indexed="56"/>
      <name val="Cambria"/>
      <family val="2"/>
    </font>
    <font>
      <b/>
      <sz val="11"/>
      <color indexed="8"/>
      <name val="Calibri"/>
      <family val="2"/>
    </font>
    <font>
      <sz val="10"/>
      <name val="Calibri"/>
      <family val="2"/>
    </font>
    <font>
      <b/>
      <sz val="16"/>
      <name val="Calibri"/>
      <family val="2"/>
    </font>
    <font>
      <b/>
      <u/>
      <sz val="10"/>
      <name val="Calibri"/>
      <family val="2"/>
    </font>
    <font>
      <b/>
      <sz val="10"/>
      <name val="Calibri"/>
      <family val="2"/>
    </font>
    <font>
      <b/>
      <sz val="10"/>
      <color indexed="9"/>
      <name val="Calibri"/>
      <family val="2"/>
    </font>
    <font>
      <sz val="10"/>
      <color indexed="9"/>
      <name val="Calibri"/>
      <family val="2"/>
    </font>
    <font>
      <b/>
      <sz val="22"/>
      <color indexed="9"/>
      <name val="Calibri"/>
      <family val="2"/>
    </font>
    <font>
      <b/>
      <sz val="10"/>
      <color indexed="10"/>
      <name val="Calibri"/>
      <family val="2"/>
    </font>
    <font>
      <b/>
      <sz val="18"/>
      <color indexed="9"/>
      <name val="Calibri"/>
      <family val="2"/>
    </font>
    <font>
      <b/>
      <sz val="14"/>
      <color indexed="9"/>
      <name val="Calibri"/>
      <family val="2"/>
    </font>
    <font>
      <sz val="14"/>
      <name val="Calibri"/>
      <family val="2"/>
    </font>
    <font>
      <b/>
      <sz val="14"/>
      <name val="Calibri"/>
      <family val="2"/>
    </font>
    <font>
      <sz val="8"/>
      <color indexed="9"/>
      <name val="Calibri"/>
      <family val="2"/>
    </font>
    <font>
      <sz val="12"/>
      <name val="Calibri"/>
      <family val="2"/>
    </font>
    <font>
      <b/>
      <sz val="12"/>
      <color indexed="10"/>
      <name val="Calibri"/>
      <family val="2"/>
    </font>
    <font>
      <b/>
      <sz val="12"/>
      <name val="Calibri"/>
      <family val="2"/>
    </font>
    <font>
      <b/>
      <sz val="12"/>
      <color indexed="9"/>
      <name val="Calibri"/>
      <family val="2"/>
    </font>
    <font>
      <sz val="12"/>
      <color indexed="9"/>
      <name val="Calibri"/>
      <family val="2"/>
    </font>
    <font>
      <sz val="12"/>
      <color indexed="60"/>
      <name val="Calibri"/>
      <family val="2"/>
    </font>
    <font>
      <sz val="12"/>
      <color indexed="30"/>
      <name val="Calibri"/>
      <family val="2"/>
    </font>
    <font>
      <sz val="9"/>
      <name val="Calibri"/>
      <family val="2"/>
    </font>
    <font>
      <sz val="12"/>
      <name val="Arial"/>
      <family val="2"/>
    </font>
    <font>
      <sz val="7"/>
      <name val="Calibri"/>
      <family val="2"/>
    </font>
    <font>
      <b/>
      <sz val="7"/>
      <name val="Calibri"/>
      <family val="2"/>
    </font>
    <font>
      <sz val="11"/>
      <name val="Calibri"/>
      <family val="2"/>
    </font>
    <font>
      <b/>
      <sz val="11"/>
      <name val="Calibri"/>
      <family val="2"/>
    </font>
    <font>
      <b/>
      <sz val="9"/>
      <color indexed="9"/>
      <name val="Calibri"/>
      <family val="2"/>
    </font>
    <font>
      <sz val="9"/>
      <name val="Times New Roman"/>
      <family val="1"/>
    </font>
    <font>
      <i/>
      <sz val="9"/>
      <name val="Times New Roman"/>
      <family val="1"/>
    </font>
    <font>
      <b/>
      <sz val="9"/>
      <name val="Calibri"/>
      <family val="2"/>
    </font>
    <font>
      <u/>
      <sz val="9"/>
      <name val="Times New Roman"/>
      <family val="1"/>
    </font>
    <font>
      <i/>
      <sz val="10"/>
      <name val="Calibri"/>
      <family val="2"/>
    </font>
    <font>
      <sz val="9"/>
      <color indexed="10"/>
      <name val="Calibri"/>
      <family val="2"/>
    </font>
    <font>
      <sz val="10"/>
      <name val="Arial"/>
      <family val="2"/>
    </font>
    <font>
      <sz val="12"/>
      <name val="Calibri"/>
      <family val="2"/>
      <scheme val="minor"/>
    </font>
    <font>
      <i/>
      <sz val="12"/>
      <name val="Calibri"/>
      <family val="2"/>
    </font>
    <font>
      <b/>
      <sz val="12"/>
      <name val="Calibri"/>
      <family val="2"/>
      <scheme val="minor"/>
    </font>
    <font>
      <b/>
      <sz val="12"/>
      <color indexed="9"/>
      <name val="Calibri"/>
      <family val="2"/>
      <scheme val="minor"/>
    </font>
    <font>
      <b/>
      <sz val="9"/>
      <color indexed="9"/>
      <name val="Calibri"/>
      <family val="2"/>
      <scheme val="minor"/>
    </font>
    <font>
      <sz val="9"/>
      <name val="Calibri"/>
      <family val="2"/>
      <scheme val="minor"/>
    </font>
    <font>
      <i/>
      <sz val="12"/>
      <color theme="0"/>
      <name val="Calibri"/>
      <family val="2"/>
      <scheme val="minor"/>
    </font>
    <font>
      <sz val="12"/>
      <color rgb="FFFF0000"/>
      <name val="Calibri"/>
      <family val="2"/>
    </font>
    <font>
      <i/>
      <sz val="12"/>
      <color theme="1"/>
      <name val="Calibri"/>
      <family val="2"/>
    </font>
    <font>
      <i/>
      <sz val="12"/>
      <color indexed="9"/>
      <name val="Calibri"/>
      <family val="2"/>
    </font>
    <font>
      <sz val="12"/>
      <color rgb="FFFF0000"/>
      <name val="Arial"/>
      <family val="2"/>
    </font>
    <font>
      <sz val="12"/>
      <color indexed="8"/>
      <name val="Arial"/>
      <family val="2"/>
    </font>
    <font>
      <b/>
      <sz val="12"/>
      <color indexed="8"/>
      <name val="Calibri"/>
      <family val="2"/>
    </font>
    <font>
      <sz val="12"/>
      <color indexed="8"/>
      <name val="Calibri"/>
      <family val="2"/>
    </font>
    <font>
      <sz val="10"/>
      <color indexed="8"/>
      <name val="Calibri"/>
      <family val="2"/>
    </font>
    <font>
      <i/>
      <sz val="12"/>
      <name val="Calibri"/>
      <family val="2"/>
      <scheme val="minor"/>
    </font>
    <font>
      <b/>
      <u/>
      <sz val="12"/>
      <name val="Calibri"/>
      <family val="2"/>
      <scheme val="minor"/>
    </font>
    <font>
      <sz val="10"/>
      <name val="Calibri"/>
      <family val="2"/>
      <scheme val="minor"/>
    </font>
    <font>
      <sz val="12"/>
      <color theme="0"/>
      <name val="Calibri"/>
      <family val="2"/>
      <scheme val="minor"/>
    </font>
    <font>
      <b/>
      <i/>
      <sz val="12"/>
      <color indexed="9"/>
      <name val="Calibri"/>
      <family val="2"/>
    </font>
    <font>
      <b/>
      <i/>
      <sz val="12"/>
      <name val="Calibri"/>
      <family val="2"/>
    </font>
    <font>
      <i/>
      <sz val="12"/>
      <name val="Arial"/>
      <family val="2"/>
    </font>
    <font>
      <b/>
      <sz val="22"/>
      <color theme="0"/>
      <name val="Calibri"/>
      <family val="2"/>
      <scheme val="minor"/>
    </font>
    <font>
      <sz val="14"/>
      <name val="Calibri"/>
      <family val="2"/>
      <scheme val="minor"/>
    </font>
    <font>
      <b/>
      <sz val="14"/>
      <color indexed="9"/>
      <name val="Calibri"/>
      <family val="2"/>
      <scheme val="minor"/>
    </font>
    <font>
      <i/>
      <sz val="14"/>
      <color indexed="9"/>
      <name val="Calibri"/>
      <family val="2"/>
      <scheme val="minor"/>
    </font>
    <font>
      <sz val="14"/>
      <color theme="0"/>
      <name val="Calibri"/>
      <family val="2"/>
      <scheme val="minor"/>
    </font>
    <font>
      <b/>
      <sz val="14"/>
      <color theme="0"/>
      <name val="Calibri"/>
      <family val="2"/>
    </font>
    <font>
      <i/>
      <sz val="9"/>
      <name val="Calibri"/>
      <family val="2"/>
    </font>
    <font>
      <i/>
      <sz val="12"/>
      <color indexed="10"/>
      <name val="Calibri"/>
      <family val="2"/>
    </font>
    <font>
      <sz val="12"/>
      <name val="Times New Roman"/>
      <family val="1"/>
    </font>
    <font>
      <i/>
      <sz val="10"/>
      <name val="Arial"/>
      <family val="2"/>
    </font>
  </fonts>
  <fills count="61">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26"/>
        <bgColor indexed="9"/>
      </patternFill>
    </fill>
    <fill>
      <patternFill patternType="solid">
        <fgColor indexed="43"/>
        <bgColor indexed="26"/>
      </patternFill>
    </fill>
    <fill>
      <patternFill patternType="solid">
        <fgColor indexed="9"/>
        <bgColor indexed="26"/>
      </patternFill>
    </fill>
    <fill>
      <patternFill patternType="solid">
        <fgColor indexed="14"/>
        <bgColor indexed="33"/>
      </patternFill>
    </fill>
    <fill>
      <patternFill patternType="solid">
        <fgColor indexed="12"/>
        <bgColor indexed="39"/>
      </patternFill>
    </fill>
    <fill>
      <patternFill patternType="solid">
        <fgColor indexed="54"/>
        <bgColor indexed="23"/>
      </patternFill>
    </fill>
    <fill>
      <patternFill patternType="solid">
        <fgColor indexed="56"/>
        <bgColor indexed="62"/>
      </patternFill>
    </fill>
    <fill>
      <patternFill patternType="solid">
        <fgColor rgb="FF666699"/>
        <bgColor indexed="64"/>
      </patternFill>
    </fill>
    <fill>
      <patternFill patternType="solid">
        <fgColor indexed="54"/>
        <bgColor indexed="64"/>
      </patternFill>
    </fill>
    <fill>
      <patternFill patternType="solid">
        <fgColor indexed="22"/>
        <bgColor indexed="64"/>
      </patternFill>
    </fill>
    <fill>
      <patternFill patternType="solid">
        <fgColor indexed="13"/>
        <bgColor indexed="51"/>
      </patternFill>
    </fill>
    <fill>
      <patternFill patternType="solid">
        <fgColor indexed="54"/>
        <bgColor indexed="36"/>
      </patternFill>
    </fill>
    <fill>
      <patternFill patternType="solid">
        <fgColor indexed="22"/>
        <bgColor indexed="24"/>
      </patternFill>
    </fill>
    <fill>
      <patternFill patternType="solid">
        <fgColor indexed="17"/>
        <bgColor indexed="57"/>
      </patternFill>
    </fill>
    <fill>
      <patternFill patternType="solid">
        <fgColor rgb="FF283C89"/>
        <bgColor indexed="23"/>
      </patternFill>
    </fill>
    <fill>
      <patternFill patternType="solid">
        <fgColor rgb="FF00B0F0"/>
        <bgColor indexed="30"/>
      </patternFill>
    </fill>
    <fill>
      <patternFill patternType="solid">
        <fgColor rgb="FF00B0F0"/>
        <bgColor indexed="64"/>
      </patternFill>
    </fill>
    <fill>
      <patternFill patternType="solid">
        <fgColor theme="0"/>
        <bgColor indexed="64"/>
      </patternFill>
    </fill>
    <fill>
      <patternFill patternType="solid">
        <fgColor theme="0"/>
        <bgColor indexed="35"/>
      </patternFill>
    </fill>
    <fill>
      <patternFill patternType="solid">
        <fgColor indexed="15"/>
        <bgColor indexed="35"/>
      </patternFill>
    </fill>
    <fill>
      <patternFill patternType="solid">
        <fgColor theme="0"/>
        <bgColor indexed="30"/>
      </patternFill>
    </fill>
    <fill>
      <patternFill patternType="solid">
        <fgColor theme="2"/>
        <bgColor indexed="64"/>
      </patternFill>
    </fill>
    <fill>
      <patternFill patternType="solid">
        <fgColor theme="0"/>
        <bgColor indexed="36"/>
      </patternFill>
    </fill>
    <fill>
      <patternFill patternType="solid">
        <fgColor indexed="57"/>
        <bgColor indexed="38"/>
      </patternFill>
    </fill>
    <fill>
      <patternFill patternType="solid">
        <fgColor rgb="FF283C89"/>
        <bgColor indexed="36"/>
      </patternFill>
    </fill>
    <fill>
      <patternFill patternType="solid">
        <fgColor theme="7"/>
        <bgColor indexed="13"/>
      </patternFill>
    </fill>
    <fill>
      <patternFill patternType="solid">
        <fgColor rgb="FF283C89"/>
        <bgColor indexed="64"/>
      </patternFill>
    </fill>
    <fill>
      <patternFill patternType="solid">
        <fgColor rgb="FF92D050"/>
        <bgColor indexed="36"/>
      </patternFill>
    </fill>
    <fill>
      <patternFill patternType="solid">
        <fgColor rgb="FF00B0F0"/>
        <bgColor indexed="36"/>
      </patternFill>
    </fill>
    <fill>
      <patternFill patternType="solid">
        <fgColor rgb="FF92D050"/>
        <bgColor indexed="64"/>
      </patternFill>
    </fill>
    <fill>
      <patternFill patternType="solid">
        <fgColor theme="3" tint="0.39997558519241921"/>
        <bgColor indexed="64"/>
      </patternFill>
    </fill>
    <fill>
      <patternFill patternType="solid">
        <fgColor rgb="FFFFFF00"/>
        <bgColor indexed="64"/>
      </patternFill>
    </fill>
    <fill>
      <patternFill patternType="solid">
        <fgColor rgb="FFFFFF00"/>
        <bgColor indexed="36"/>
      </patternFill>
    </fill>
    <fill>
      <patternFill patternType="solid">
        <fgColor indexed="44"/>
        <bgColor indexed="24"/>
      </patternFill>
    </fill>
    <fill>
      <patternFill patternType="solid">
        <fgColor theme="5" tint="0.39997558519241921"/>
        <bgColor indexed="36"/>
      </patternFill>
    </fill>
    <fill>
      <patternFill patternType="solid">
        <fgColor theme="5" tint="0.39997558519241921"/>
        <bgColor indexed="64"/>
      </patternFill>
    </fill>
    <fill>
      <patternFill patternType="solid">
        <fgColor rgb="FF0070C0"/>
        <bgColor indexed="64"/>
      </patternFill>
    </fill>
    <fill>
      <patternFill patternType="solid">
        <fgColor theme="8" tint="0.59999389629810485"/>
        <bgColor indexed="36"/>
      </patternFill>
    </fill>
    <fill>
      <patternFill patternType="solid">
        <fgColor theme="8" tint="0.59999389629810485"/>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style="thin">
        <color theme="0" tint="-0.24994659260841701"/>
      </bottom>
      <diagonal/>
    </border>
    <border>
      <left style="thin">
        <color indexed="8"/>
      </left>
      <right style="thin">
        <color indexed="8"/>
      </right>
      <top/>
      <bottom style="thin">
        <color indexed="8"/>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style="thin">
        <color indexed="8"/>
      </top>
      <bottom style="thin">
        <color indexed="8"/>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theme="0" tint="-0.2499465926084170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auto="1"/>
      </left>
      <right/>
      <top style="thin">
        <color indexed="64"/>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theme="0" tint="-0.24994659260841701"/>
      </top>
      <bottom/>
      <diagonal/>
    </border>
    <border>
      <left style="thin">
        <color auto="1"/>
      </left>
      <right style="thin">
        <color auto="1"/>
      </right>
      <top style="thin">
        <color auto="1"/>
      </top>
      <bottom style="thin">
        <color theme="0" tint="-0.24994659260841701"/>
      </bottom>
      <diagonal/>
    </border>
    <border>
      <left style="thin">
        <color auto="1"/>
      </left>
      <right style="thin">
        <color auto="1"/>
      </right>
      <top style="thin">
        <color auto="1"/>
      </top>
      <bottom/>
      <diagonal/>
    </border>
    <border>
      <left/>
      <right/>
      <top style="thin">
        <color auto="1"/>
      </top>
      <bottom/>
      <diagonal/>
    </border>
    <border>
      <left style="thin">
        <color indexed="64"/>
      </left>
      <right/>
      <top/>
      <bottom/>
      <diagonal/>
    </border>
    <border>
      <left/>
      <right style="thin">
        <color auto="1"/>
      </right>
      <top style="thin">
        <color auto="1"/>
      </top>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theme="0" tint="-0.24994659260841701"/>
      </bottom>
      <diagonal/>
    </border>
    <border>
      <left style="thin">
        <color auto="1"/>
      </left>
      <right style="thin">
        <color auto="1"/>
      </right>
      <top style="thin">
        <color indexed="64"/>
      </top>
      <bottom style="thin">
        <color theme="0" tint="-0.24994659260841701"/>
      </bottom>
      <diagonal/>
    </border>
    <border>
      <left/>
      <right/>
      <top style="thin">
        <color indexed="64"/>
      </top>
      <bottom/>
      <diagonal/>
    </border>
    <border>
      <left style="thin">
        <color auto="1"/>
      </left>
      <right/>
      <top style="thin">
        <color theme="0" tint="-0.24994659260841701"/>
      </top>
      <bottom/>
      <diagonal/>
    </border>
    <border>
      <left/>
      <right style="thin">
        <color auto="1"/>
      </right>
      <top style="thin">
        <color theme="0" tint="-0.24994659260841701"/>
      </top>
      <bottom style="thin">
        <color theme="0" tint="-0.24994659260841701"/>
      </bottom>
      <diagonal/>
    </border>
    <border>
      <left style="thin">
        <color auto="1"/>
      </left>
      <right style="thin">
        <color auto="1"/>
      </right>
      <top style="thin">
        <color auto="1"/>
      </top>
      <bottom style="thin">
        <color theme="0" tint="-0.24994659260841701"/>
      </bottom>
      <diagonal/>
    </border>
  </borders>
  <cellStyleXfs count="95">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0" borderId="0" applyNumberFormat="0" applyFill="0" applyBorder="0" applyAlignment="0" applyProtection="0"/>
    <xf numFmtId="0" fontId="5" fillId="3" borderId="0" applyNumberFormat="0" applyBorder="0" applyAlignment="0" applyProtection="0"/>
    <xf numFmtId="0" fontId="6" fillId="20" borderId="1" applyNumberFormat="0" applyAlignment="0" applyProtection="0"/>
    <xf numFmtId="0" fontId="6" fillId="20" borderId="1" applyNumberFormat="0" applyAlignment="0" applyProtection="0"/>
    <xf numFmtId="0" fontId="7" fillId="0" borderId="2" applyNumberFormat="0" applyFill="0" applyAlignment="0" applyProtection="0"/>
    <xf numFmtId="0" fontId="8" fillId="21" borderId="3" applyNumberFormat="0" applyAlignment="0" applyProtection="0"/>
    <xf numFmtId="0" fontId="54" fillId="22" borderId="4" applyNumberFormat="0" applyAlignment="0" applyProtection="0"/>
    <xf numFmtId="0" fontId="9" fillId="7" borderId="1"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5" applyNumberFormat="0" applyFill="0" applyAlignment="0" applyProtection="0"/>
    <xf numFmtId="0" fontId="13" fillId="0" borderId="6" applyNumberFormat="0" applyFill="0" applyAlignment="0" applyProtection="0"/>
    <xf numFmtId="0" fontId="14" fillId="0" borderId="7" applyNumberFormat="0" applyFill="0" applyAlignment="0" applyProtection="0"/>
    <xf numFmtId="0" fontId="14" fillId="0" borderId="0" applyNumberFormat="0" applyFill="0" applyBorder="0" applyAlignment="0" applyProtection="0"/>
    <xf numFmtId="0" fontId="9" fillId="7" borderId="1" applyNumberFormat="0" applyAlignment="0" applyProtection="0"/>
    <xf numFmtId="0" fontId="5" fillId="3" borderId="0" applyNumberFormat="0" applyBorder="0" applyAlignment="0" applyProtection="0"/>
    <xf numFmtId="0" fontId="7" fillId="0" borderId="2" applyNumberFormat="0" applyFill="0" applyAlignment="0" applyProtection="0"/>
    <xf numFmtId="0" fontId="15" fillId="23" borderId="0" applyNumberFormat="0" applyBorder="0" applyAlignment="0" applyProtection="0"/>
    <xf numFmtId="0" fontId="15" fillId="23"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16" fillId="0" borderId="0"/>
    <xf numFmtId="0" fontId="54" fillId="22" borderId="4" applyNumberFormat="0" applyAlignment="0" applyProtection="0"/>
    <xf numFmtId="0" fontId="17" fillId="20" borderId="8" applyNumberFormat="0" applyAlignment="0" applyProtection="0"/>
    <xf numFmtId="0" fontId="11" fillId="4" borderId="0" applyNumberFormat="0" applyBorder="0" applyAlignment="0" applyProtection="0"/>
    <xf numFmtId="0" fontId="17" fillId="20" borderId="8" applyNumberFormat="0" applyAlignment="0" applyProtection="0"/>
    <xf numFmtId="164" fontId="18" fillId="24" borderId="9" applyProtection="0">
      <alignment horizontal="right" vertical="center"/>
    </xf>
    <xf numFmtId="0" fontId="1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4" fillId="0" borderId="7" applyNumberFormat="0" applyFill="0" applyAlignment="0" applyProtection="0"/>
    <xf numFmtId="0" fontId="14" fillId="0" borderId="0" applyNumberFormat="0" applyFill="0" applyBorder="0" applyAlignment="0" applyProtection="0"/>
    <xf numFmtId="0" fontId="20" fillId="0" borderId="10" applyNumberFormat="0" applyFill="0" applyAlignment="0" applyProtection="0"/>
    <xf numFmtId="0" fontId="8" fillId="21" borderId="3" applyNumberFormat="0" applyAlignment="0" applyProtection="0"/>
    <xf numFmtId="0" fontId="4" fillId="0" borderId="0" applyNumberFormat="0" applyFill="0" applyBorder="0" applyAlignment="0" applyProtection="0"/>
    <xf numFmtId="0" fontId="1"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 fillId="34" borderId="46" applyNumberFormat="0" applyAlignment="0" applyProtection="0"/>
    <xf numFmtId="0" fontId="6" fillId="34" borderId="46" applyNumberFormat="0" applyAlignment="0" applyProtection="0"/>
    <xf numFmtId="0" fontId="17" fillId="34" borderId="47" applyNumberFormat="0" applyAlignment="0" applyProtection="0"/>
    <xf numFmtId="0" fontId="17" fillId="34" borderId="47" applyNumberFormat="0" applyAlignment="0" applyProtection="0"/>
  </cellStyleXfs>
  <cellXfs count="736">
    <xf numFmtId="0" fontId="0" fillId="0" borderId="0" xfId="0"/>
    <xf numFmtId="0" fontId="21" fillId="0" borderId="0" xfId="63" applyFont="1" applyAlignment="1">
      <alignment vertical="center"/>
    </xf>
    <xf numFmtId="0" fontId="21" fillId="0" borderId="0" xfId="63" applyFont="1" applyAlignment="1">
      <alignment horizontal="left" vertical="center"/>
    </xf>
    <xf numFmtId="0" fontId="21" fillId="0" borderId="11" xfId="67" applyFont="1" applyFill="1" applyBorder="1" applyAlignment="1">
      <alignment horizontal="left" vertical="center"/>
    </xf>
    <xf numFmtId="49" fontId="21" fillId="0" borderId="0" xfId="67" applyNumberFormat="1" applyFont="1" applyFill="1" applyBorder="1" applyAlignment="1">
      <alignment horizontal="left" vertical="center"/>
    </xf>
    <xf numFmtId="0" fontId="21" fillId="0" borderId="0" xfId="67" applyFont="1" applyFill="1" applyAlignment="1">
      <alignment horizontal="left" vertical="center"/>
    </xf>
    <xf numFmtId="0" fontId="21" fillId="0" borderId="0" xfId="63" applyFont="1" applyBorder="1" applyAlignment="1">
      <alignment vertical="center"/>
    </xf>
    <xf numFmtId="0" fontId="23" fillId="0" borderId="0" xfId="63" applyFont="1" applyBorder="1" applyAlignment="1">
      <alignment vertical="center"/>
    </xf>
    <xf numFmtId="0" fontId="21" fillId="0" borderId="9" xfId="63" applyFont="1" applyBorder="1" applyAlignment="1">
      <alignment horizontal="left" vertical="center"/>
    </xf>
    <xf numFmtId="0" fontId="24" fillId="25" borderId="0" xfId="63" applyFont="1" applyFill="1" applyBorder="1" applyAlignment="1">
      <alignment horizontal="left" vertical="center"/>
    </xf>
    <xf numFmtId="0" fontId="25" fillId="26" borderId="0" xfId="63" applyFont="1" applyFill="1" applyBorder="1" applyAlignment="1">
      <alignment horizontal="left" vertical="center"/>
    </xf>
    <xf numFmtId="0" fontId="25" fillId="18" borderId="0" xfId="63" applyFont="1" applyFill="1" applyBorder="1" applyAlignment="1">
      <alignment horizontal="left" vertical="center"/>
    </xf>
    <xf numFmtId="0" fontId="21" fillId="0" borderId="0" xfId="63" applyFont="1" applyBorder="1" applyAlignment="1">
      <alignment horizontal="left" vertical="center"/>
    </xf>
    <xf numFmtId="0" fontId="21" fillId="0" borderId="11" xfId="67" applyNumberFormat="1" applyFont="1" applyFill="1" applyBorder="1" applyAlignment="1">
      <alignment horizontal="left" vertical="center"/>
    </xf>
    <xf numFmtId="0" fontId="21" fillId="0" borderId="0" xfId="67" applyNumberFormat="1" applyFont="1" applyFill="1" applyAlignment="1">
      <alignment horizontal="left" vertical="center"/>
    </xf>
    <xf numFmtId="0" fontId="21" fillId="0" borderId="9" xfId="63" applyFont="1" applyBorder="1" applyAlignment="1">
      <alignment vertical="center"/>
    </xf>
    <xf numFmtId="0" fontId="28" fillId="0" borderId="0" xfId="63" applyFont="1" applyBorder="1" applyAlignment="1">
      <alignment vertical="center"/>
    </xf>
    <xf numFmtId="0" fontId="21" fillId="0" borderId="0" xfId="63" applyFont="1" applyFill="1" applyBorder="1" applyAlignment="1">
      <alignment vertical="center"/>
    </xf>
    <xf numFmtId="0" fontId="21" fillId="0" borderId="0" xfId="63" applyFont="1" applyBorder="1" applyAlignment="1">
      <alignment horizontal="center" vertical="center"/>
    </xf>
    <xf numFmtId="0" fontId="24" fillId="0" borderId="0" xfId="63" applyFont="1" applyFill="1" applyBorder="1" applyAlignment="1">
      <alignment vertical="center"/>
    </xf>
    <xf numFmtId="0" fontId="21" fillId="0" borderId="0" xfId="63" applyFont="1" applyBorder="1" applyAlignment="1">
      <alignment horizontal="right" vertical="center"/>
    </xf>
    <xf numFmtId="0" fontId="26" fillId="18" borderId="0" xfId="63" applyFont="1" applyFill="1" applyBorder="1" applyAlignment="1">
      <alignment horizontal="left" vertical="center"/>
    </xf>
    <xf numFmtId="2" fontId="21" fillId="0" borderId="0" xfId="63" applyNumberFormat="1" applyFont="1" applyBorder="1" applyAlignment="1">
      <alignment horizontal="left" vertical="center"/>
    </xf>
    <xf numFmtId="0" fontId="31" fillId="0" borderId="0" xfId="63" applyFont="1" applyBorder="1" applyAlignment="1">
      <alignment vertical="center"/>
    </xf>
    <xf numFmtId="0" fontId="31" fillId="0" borderId="0" xfId="63" applyFont="1" applyAlignment="1">
      <alignment vertical="center"/>
    </xf>
    <xf numFmtId="0" fontId="31" fillId="0" borderId="0" xfId="63" applyFont="1" applyFill="1" applyBorder="1" applyAlignment="1">
      <alignment vertical="center"/>
    </xf>
    <xf numFmtId="0" fontId="30" fillId="26" borderId="0" xfId="63" applyFont="1" applyFill="1" applyBorder="1" applyAlignment="1">
      <alignment horizontal="left" vertical="center"/>
    </xf>
    <xf numFmtId="0" fontId="31" fillId="0" borderId="0" xfId="63" applyFont="1" applyBorder="1" applyAlignment="1">
      <alignment horizontal="left" vertical="center"/>
    </xf>
    <xf numFmtId="0" fontId="31" fillId="0" borderId="11" xfId="67" applyNumberFormat="1" applyFont="1" applyFill="1" applyBorder="1" applyAlignment="1">
      <alignment horizontal="left" vertical="center"/>
    </xf>
    <xf numFmtId="49" fontId="31" fillId="0" borderId="0" xfId="67" applyNumberFormat="1" applyFont="1" applyFill="1" applyBorder="1" applyAlignment="1">
      <alignment horizontal="left" vertical="center"/>
    </xf>
    <xf numFmtId="0" fontId="31" fillId="0" borderId="0" xfId="67" applyNumberFormat="1" applyFont="1" applyFill="1" applyAlignment="1">
      <alignment horizontal="left" vertical="center"/>
    </xf>
    <xf numFmtId="0" fontId="21" fillId="0" borderId="0" xfId="63" applyFont="1" applyBorder="1" applyAlignment="1">
      <alignment vertical="center" wrapText="1"/>
    </xf>
    <xf numFmtId="0" fontId="21" fillId="0" borderId="0" xfId="63" applyFont="1" applyAlignment="1">
      <alignment vertical="center" wrapText="1"/>
    </xf>
    <xf numFmtId="0" fontId="32" fillId="0" borderId="0" xfId="63" applyFont="1" applyBorder="1" applyAlignment="1"/>
    <xf numFmtId="0" fontId="24" fillId="0" borderId="0" xfId="63" applyFont="1" applyBorder="1" applyAlignment="1">
      <alignment horizontal="center" vertical="center"/>
    </xf>
    <xf numFmtId="0" fontId="34" fillId="0" borderId="0" xfId="63" applyFont="1" applyFill="1" applyBorder="1" applyAlignment="1">
      <alignment horizontal="left" vertical="center" wrapText="1"/>
    </xf>
    <xf numFmtId="0" fontId="21" fillId="0" borderId="0" xfId="63" applyFont="1" applyAlignment="1">
      <alignment horizontal="left" vertical="center" wrapText="1"/>
    </xf>
    <xf numFmtId="0" fontId="21" fillId="0" borderId="11" xfId="67" applyNumberFormat="1" applyFont="1" applyFill="1" applyBorder="1" applyAlignment="1">
      <alignment horizontal="left" vertical="center" wrapText="1"/>
    </xf>
    <xf numFmtId="49" fontId="21" fillId="0" borderId="0" xfId="67" applyNumberFormat="1" applyFont="1" applyFill="1" applyBorder="1" applyAlignment="1">
      <alignment horizontal="left" vertical="center" wrapText="1"/>
    </xf>
    <xf numFmtId="0" fontId="21" fillId="0" borderId="0" xfId="67" applyNumberFormat="1" applyFont="1" applyFill="1" applyAlignment="1">
      <alignment horizontal="left" vertical="center" wrapText="1"/>
    </xf>
    <xf numFmtId="0" fontId="34" fillId="0" borderId="0" xfId="63" applyFont="1" applyBorder="1" applyAlignment="1">
      <alignment vertical="center"/>
    </xf>
    <xf numFmtId="0" fontId="35" fillId="0" borderId="0" xfId="63" applyFont="1" applyBorder="1" applyAlignment="1">
      <alignment vertical="center"/>
    </xf>
    <xf numFmtId="0" fontId="34" fillId="0" borderId="12" xfId="63" applyFont="1" applyBorder="1" applyAlignment="1">
      <alignment vertical="center"/>
    </xf>
    <xf numFmtId="0" fontId="34" fillId="0" borderId="13" xfId="63" applyFont="1" applyBorder="1" applyAlignment="1">
      <alignment vertical="center"/>
    </xf>
    <xf numFmtId="10" fontId="37" fillId="0" borderId="0" xfId="63" applyNumberFormat="1" applyFont="1" applyFill="1" applyBorder="1" applyAlignment="1">
      <alignment horizontal="center" vertical="center" wrapText="1"/>
    </xf>
    <xf numFmtId="10" fontId="34" fillId="0" borderId="9" xfId="63" applyNumberFormat="1" applyFont="1" applyBorder="1" applyAlignment="1">
      <alignment horizontal="center" vertical="center"/>
    </xf>
    <xf numFmtId="10" fontId="34" fillId="0" borderId="13" xfId="63" applyNumberFormat="1" applyFont="1" applyBorder="1" applyAlignment="1">
      <alignment horizontal="center" vertical="center"/>
    </xf>
    <xf numFmtId="0" fontId="34" fillId="0" borderId="0" xfId="63" applyFont="1" applyAlignment="1">
      <alignment vertical="center"/>
    </xf>
    <xf numFmtId="9" fontId="37" fillId="28" borderId="0" xfId="63" applyNumberFormat="1" applyFont="1" applyFill="1" applyBorder="1" applyAlignment="1">
      <alignment horizontal="center" vertical="center" wrapText="1"/>
    </xf>
    <xf numFmtId="0" fontId="34" fillId="0" borderId="0" xfId="63" applyFont="1" applyAlignment="1">
      <alignment horizontal="left" vertical="center"/>
    </xf>
    <xf numFmtId="0" fontId="34" fillId="0" borderId="11" xfId="67" applyNumberFormat="1" applyFont="1" applyFill="1" applyBorder="1" applyAlignment="1">
      <alignment horizontal="left" vertical="center"/>
    </xf>
    <xf numFmtId="49" fontId="34" fillId="0" borderId="0" xfId="67" applyNumberFormat="1" applyFont="1" applyFill="1" applyBorder="1" applyAlignment="1">
      <alignment horizontal="left" vertical="center"/>
    </xf>
    <xf numFmtId="0" fontId="34" fillId="0" borderId="0" xfId="67" applyNumberFormat="1" applyFont="1" applyFill="1" applyAlignment="1">
      <alignment horizontal="left" vertical="center"/>
    </xf>
    <xf numFmtId="9" fontId="38" fillId="0" borderId="0" xfId="63" applyNumberFormat="1" applyFont="1" applyBorder="1" applyAlignment="1">
      <alignment vertical="center"/>
    </xf>
    <xf numFmtId="0" fontId="39" fillId="0" borderId="0" xfId="63" applyFont="1" applyBorder="1" applyAlignment="1">
      <alignment vertical="center"/>
    </xf>
    <xf numFmtId="0" fontId="21" fillId="0" borderId="13" xfId="63" applyFont="1" applyBorder="1" applyAlignment="1">
      <alignment vertical="center"/>
    </xf>
    <xf numFmtId="0" fontId="40" fillId="0" borderId="0" xfId="63" applyFont="1" applyBorder="1" applyAlignment="1">
      <alignment vertical="center"/>
    </xf>
    <xf numFmtId="9" fontId="37" fillId="0" borderId="0" xfId="63" applyNumberFormat="1" applyFont="1" applyFill="1" applyBorder="1" applyAlignment="1">
      <alignment horizontal="center" vertical="center" wrapText="1"/>
    </xf>
    <xf numFmtId="0" fontId="34" fillId="0" borderId="0" xfId="63" applyFont="1" applyBorder="1" applyAlignment="1" applyProtection="1">
      <alignment vertical="center"/>
      <protection locked="0"/>
    </xf>
    <xf numFmtId="0" fontId="42" fillId="0" borderId="0" xfId="0" applyFont="1" applyBorder="1"/>
    <xf numFmtId="0" fontId="42" fillId="0" borderId="0" xfId="0" applyFont="1" applyBorder="1" applyAlignment="1">
      <alignment horizontal="left" vertical="top"/>
    </xf>
    <xf numFmtId="0" fontId="42" fillId="0" borderId="0" xfId="0" applyFont="1" applyBorder="1" applyAlignment="1">
      <alignment horizontal="center" vertical="center"/>
    </xf>
    <xf numFmtId="0" fontId="42" fillId="0" borderId="0" xfId="0" applyFont="1" applyBorder="1" applyAlignment="1">
      <alignment vertical="top"/>
    </xf>
    <xf numFmtId="0" fontId="42" fillId="0" borderId="0" xfId="0" applyFont="1" applyBorder="1" applyAlignment="1">
      <alignment horizontal="center" vertical="top"/>
    </xf>
    <xf numFmtId="0" fontId="34" fillId="0" borderId="0" xfId="65" applyFont="1" applyBorder="1"/>
    <xf numFmtId="0" fontId="34" fillId="0" borderId="0" xfId="65" applyFont="1" applyBorder="1" applyAlignment="1">
      <alignment horizontal="center" vertical="center"/>
    </xf>
    <xf numFmtId="0" fontId="34" fillId="24" borderId="0" xfId="0" applyNumberFormat="1" applyFont="1" applyFill="1" applyBorder="1" applyAlignment="1" applyProtection="1">
      <alignment horizontal="left" vertical="top" wrapText="1"/>
    </xf>
    <xf numFmtId="0" fontId="37" fillId="27" borderId="0" xfId="0" applyNumberFormat="1" applyFont="1" applyFill="1" applyBorder="1" applyAlignment="1" applyProtection="1">
      <alignment horizontal="left" vertical="top" wrapText="1"/>
    </xf>
    <xf numFmtId="0" fontId="37" fillId="0" borderId="0" xfId="0" applyNumberFormat="1" applyFont="1" applyFill="1" applyBorder="1" applyAlignment="1" applyProtection="1">
      <alignment horizontal="center" vertical="center" wrapText="1"/>
    </xf>
    <xf numFmtId="0" fontId="37" fillId="27" borderId="0" xfId="0" applyNumberFormat="1" applyFont="1" applyFill="1" applyBorder="1" applyAlignment="1" applyProtection="1">
      <alignment horizontal="left" vertical="center" wrapText="1"/>
    </xf>
    <xf numFmtId="0" fontId="37" fillId="27" borderId="0" xfId="0" applyNumberFormat="1" applyFont="1" applyFill="1" applyBorder="1" applyAlignment="1" applyProtection="1">
      <alignment horizontal="center" vertical="top" wrapText="1"/>
    </xf>
    <xf numFmtId="0" fontId="43" fillId="0" borderId="0" xfId="0" applyFont="1" applyBorder="1" applyAlignment="1" applyProtection="1">
      <alignment horizontal="center" vertical="center" wrapText="1"/>
    </xf>
    <xf numFmtId="0" fontId="43" fillId="0" borderId="0" xfId="0" applyFont="1" applyFill="1" applyBorder="1" applyAlignment="1" applyProtection="1">
      <alignment horizontal="center" wrapText="1"/>
    </xf>
    <xf numFmtId="10" fontId="43" fillId="0" borderId="0" xfId="0" applyNumberFormat="1" applyFont="1" applyBorder="1" applyAlignment="1" applyProtection="1">
      <alignment horizontal="center" vertical="center" wrapText="1"/>
    </xf>
    <xf numFmtId="0" fontId="43" fillId="0" borderId="0" xfId="0" applyNumberFormat="1" applyFont="1" applyBorder="1" applyAlignment="1" applyProtection="1">
      <alignment horizontal="center" vertical="center" wrapText="1"/>
    </xf>
    <xf numFmtId="10" fontId="44" fillId="0" borderId="0" xfId="0" applyNumberFormat="1" applyFont="1" applyBorder="1" applyAlignment="1" applyProtection="1">
      <alignment horizontal="center" vertical="center" wrapText="1"/>
    </xf>
    <xf numFmtId="0" fontId="36" fillId="0" borderId="0" xfId="0" applyFont="1" applyFill="1" applyBorder="1" applyAlignment="1" applyProtection="1">
      <alignment horizontal="left" wrapText="1"/>
    </xf>
    <xf numFmtId="0" fontId="42" fillId="0" borderId="0" xfId="0" applyFont="1" applyFill="1" applyBorder="1"/>
    <xf numFmtId="0" fontId="34" fillId="0" borderId="0" xfId="0" applyNumberFormat="1" applyFont="1" applyFill="1" applyBorder="1" applyAlignment="1" applyProtection="1">
      <alignment horizontal="left" vertical="top" wrapText="1"/>
    </xf>
    <xf numFmtId="0" fontId="36" fillId="0" borderId="0" xfId="0" applyNumberFormat="1" applyFont="1" applyFill="1" applyBorder="1" applyAlignment="1" applyProtection="1">
      <alignment horizontal="left" vertical="top" wrapText="1"/>
    </xf>
    <xf numFmtId="0" fontId="36" fillId="0" borderId="0" xfId="0" applyNumberFormat="1" applyFont="1" applyFill="1" applyBorder="1" applyAlignment="1" applyProtection="1">
      <alignment horizontal="center" vertical="center" wrapText="1"/>
    </xf>
    <xf numFmtId="0" fontId="36" fillId="0" borderId="0" xfId="0" applyNumberFormat="1" applyFont="1" applyFill="1" applyBorder="1" applyAlignment="1" applyProtection="1">
      <alignment horizontal="left" wrapText="1"/>
    </xf>
    <xf numFmtId="0" fontId="36" fillId="0" borderId="0" xfId="0" applyNumberFormat="1" applyFont="1" applyFill="1" applyBorder="1" applyAlignment="1" applyProtection="1">
      <alignment horizontal="center" vertical="top" wrapText="1"/>
    </xf>
    <xf numFmtId="0" fontId="42" fillId="0" borderId="0" xfId="0" applyFont="1" applyFill="1" applyBorder="1" applyAlignment="1">
      <alignment horizontal="center"/>
    </xf>
    <xf numFmtId="0" fontId="42" fillId="0" borderId="0" xfId="0" applyFont="1" applyFill="1" applyBorder="1" applyAlignment="1">
      <alignment horizontal="center" vertical="center"/>
    </xf>
    <xf numFmtId="0" fontId="42" fillId="0" borderId="0" xfId="0" applyFont="1" applyBorder="1" applyAlignment="1">
      <alignment vertical="center"/>
    </xf>
    <xf numFmtId="0" fontId="37" fillId="27" borderId="0" xfId="0" applyNumberFormat="1" applyFont="1" applyFill="1" applyBorder="1" applyAlignment="1" applyProtection="1">
      <alignment vertical="center" wrapText="1"/>
    </xf>
    <xf numFmtId="0" fontId="41" fillId="0" borderId="0" xfId="0" applyNumberFormat="1" applyFont="1" applyFill="1" applyBorder="1" applyAlignment="1" applyProtection="1">
      <alignment vertical="center" wrapText="1"/>
    </xf>
    <xf numFmtId="0" fontId="34" fillId="0" borderId="0" xfId="0" applyNumberFormat="1" applyFont="1" applyFill="1" applyBorder="1" applyAlignment="1" applyProtection="1">
      <alignment vertical="center" wrapText="1"/>
    </xf>
    <xf numFmtId="0" fontId="45" fillId="0" borderId="0" xfId="0" applyFont="1" applyBorder="1" applyAlignment="1" applyProtection="1">
      <alignment horizontal="center" vertical="center" wrapText="1"/>
    </xf>
    <xf numFmtId="10" fontId="45" fillId="0" borderId="0" xfId="0" applyNumberFormat="1" applyFont="1" applyBorder="1" applyAlignment="1" applyProtection="1">
      <alignment horizontal="center" vertical="center" wrapText="1"/>
    </xf>
    <xf numFmtId="0" fontId="45" fillId="0" borderId="0" xfId="0" applyFont="1" applyBorder="1" applyAlignment="1" applyProtection="1">
      <alignment horizontal="center" vertical="center"/>
    </xf>
    <xf numFmtId="0" fontId="46" fillId="0" borderId="0" xfId="0" applyNumberFormat="1" applyFont="1" applyBorder="1" applyAlignment="1" applyProtection="1">
      <alignment horizontal="center" vertical="center"/>
    </xf>
    <xf numFmtId="10" fontId="45" fillId="0" borderId="0" xfId="0" applyNumberFormat="1" applyFont="1" applyBorder="1" applyAlignment="1" applyProtection="1">
      <alignment horizontal="center" vertical="center"/>
    </xf>
    <xf numFmtId="0" fontId="45" fillId="0" borderId="0" xfId="0" applyFont="1" applyBorder="1" applyAlignment="1" applyProtection="1">
      <alignment horizontal="justify" vertical="center" wrapText="1"/>
    </xf>
    <xf numFmtId="0" fontId="47" fillId="0" borderId="0" xfId="0" applyNumberFormat="1" applyFont="1" applyFill="1" applyBorder="1" applyAlignment="1" applyProtection="1">
      <alignment horizontal="center" vertical="center" wrapText="1"/>
    </xf>
    <xf numFmtId="0" fontId="42" fillId="0" borderId="0" xfId="0" applyNumberFormat="1" applyFont="1" applyFill="1" applyBorder="1" applyAlignment="1" applyProtection="1">
      <alignment horizontal="center" vertical="center" wrapText="1"/>
    </xf>
    <xf numFmtId="0" fontId="34" fillId="0" borderId="0" xfId="0" applyNumberFormat="1" applyFont="1" applyFill="1" applyBorder="1" applyAlignment="1" applyProtection="1">
      <alignment horizontal="center" vertical="center" wrapText="1"/>
    </xf>
    <xf numFmtId="0" fontId="36" fillId="0" borderId="0" xfId="0" applyNumberFormat="1" applyFont="1" applyFill="1" applyBorder="1" applyAlignment="1" applyProtection="1">
      <alignment vertical="center" wrapText="1"/>
    </xf>
    <xf numFmtId="0" fontId="42" fillId="0" borderId="0" xfId="0" applyNumberFormat="1" applyFont="1" applyFill="1" applyBorder="1" applyAlignment="1" applyProtection="1">
      <alignment vertical="center" wrapText="1"/>
    </xf>
    <xf numFmtId="0" fontId="50" fillId="0" borderId="0" xfId="0" applyNumberFormat="1" applyFont="1" applyFill="1" applyBorder="1" applyAlignment="1" applyProtection="1">
      <alignment horizontal="center" vertical="center" wrapText="1"/>
    </xf>
    <xf numFmtId="0" fontId="36" fillId="27" borderId="0" xfId="65" applyNumberFormat="1" applyFont="1" applyFill="1" applyBorder="1" applyAlignment="1" applyProtection="1">
      <alignment horizontal="left" vertical="center" wrapText="1"/>
    </xf>
    <xf numFmtId="0" fontId="41" fillId="0" borderId="0" xfId="0" applyNumberFormat="1" applyFont="1" applyFill="1" applyBorder="1" applyAlignment="1" applyProtection="1">
      <alignment horizontal="center" vertical="center" wrapText="1"/>
    </xf>
    <xf numFmtId="0" fontId="52" fillId="0" borderId="0" xfId="65" applyNumberFormat="1" applyFont="1" applyFill="1" applyBorder="1" applyAlignment="1" applyProtection="1">
      <alignment horizontal="left" vertical="center" wrapText="1"/>
    </xf>
    <xf numFmtId="0" fontId="34" fillId="0" borderId="0" xfId="65" applyNumberFormat="1" applyFont="1" applyFill="1" applyBorder="1" applyAlignment="1" applyProtection="1">
      <alignment vertical="center" wrapText="1"/>
    </xf>
    <xf numFmtId="0" fontId="34" fillId="0" borderId="0" xfId="65" applyFont="1" applyBorder="1" applyAlignment="1">
      <alignment vertical="center"/>
    </xf>
    <xf numFmtId="0" fontId="41" fillId="0" borderId="0" xfId="65" applyNumberFormat="1" applyFont="1" applyFill="1" applyBorder="1" applyAlignment="1" applyProtection="1">
      <alignment horizontal="center" vertical="center" wrapText="1"/>
    </xf>
    <xf numFmtId="0" fontId="34" fillId="0" borderId="0" xfId="65" applyNumberFormat="1" applyFont="1" applyFill="1" applyBorder="1" applyAlignment="1" applyProtection="1">
      <alignment horizontal="center" vertical="center" wrapText="1"/>
    </xf>
    <xf numFmtId="0" fontId="42" fillId="17" borderId="0" xfId="0" applyFont="1" applyFill="1" applyBorder="1" applyAlignment="1">
      <alignment vertical="center"/>
    </xf>
    <xf numFmtId="0" fontId="36" fillId="27" borderId="0" xfId="65" applyNumberFormat="1" applyFont="1" applyFill="1" applyBorder="1" applyAlignment="1" applyProtection="1">
      <alignment vertical="center" wrapText="1"/>
    </xf>
    <xf numFmtId="0" fontId="37" fillId="17" borderId="0" xfId="0" applyNumberFormat="1" applyFont="1" applyFill="1" applyBorder="1" applyAlignment="1" applyProtection="1">
      <alignment horizontal="left" vertical="center" wrapText="1"/>
    </xf>
    <xf numFmtId="0" fontId="42" fillId="0" borderId="0" xfId="0" applyFont="1" applyFill="1" applyBorder="1" applyAlignment="1">
      <alignment vertical="center"/>
    </xf>
    <xf numFmtId="0" fontId="34" fillId="0" borderId="0" xfId="0" applyNumberFormat="1" applyFont="1" applyFill="1" applyBorder="1" applyAlignment="1" applyProtection="1">
      <alignment horizontal="left" vertical="center" wrapText="1"/>
    </xf>
    <xf numFmtId="0" fontId="37" fillId="0" borderId="0" xfId="0" applyNumberFormat="1" applyFont="1" applyFill="1" applyBorder="1" applyAlignment="1" applyProtection="1">
      <alignment horizontal="left" vertical="center" wrapText="1"/>
    </xf>
    <xf numFmtId="0" fontId="41" fillId="0" borderId="0" xfId="0" applyFont="1" applyFill="1" applyBorder="1" applyAlignment="1">
      <alignment horizontal="left" vertical="center"/>
    </xf>
    <xf numFmtId="0" fontId="21" fillId="0" borderId="0" xfId="0" applyNumberFormat="1" applyFont="1" applyFill="1" applyBorder="1" applyAlignment="1" applyProtection="1">
      <alignment horizontal="center" vertical="center" wrapText="1"/>
    </xf>
    <xf numFmtId="0" fontId="45" fillId="0" borderId="0" xfId="0" applyNumberFormat="1" applyFont="1" applyBorder="1" applyAlignment="1" applyProtection="1">
      <alignment horizontal="center" vertical="center" wrapText="1"/>
    </xf>
    <xf numFmtId="0" fontId="41" fillId="0" borderId="0" xfId="0" applyNumberFormat="1" applyFont="1" applyFill="1" applyBorder="1" applyAlignment="1" applyProtection="1">
      <alignment wrapText="1"/>
    </xf>
    <xf numFmtId="0" fontId="41" fillId="20" borderId="0" xfId="0" applyNumberFormat="1" applyFont="1" applyFill="1" applyBorder="1" applyAlignment="1" applyProtection="1">
      <alignment vertical="center" wrapText="1"/>
    </xf>
    <xf numFmtId="0" fontId="42" fillId="0" borderId="0" xfId="0" applyFont="1" applyBorder="1" applyAlignment="1">
      <alignment horizontal="left" vertical="center"/>
    </xf>
    <xf numFmtId="0" fontId="36" fillId="0" borderId="0" xfId="65" applyFont="1" applyBorder="1" applyAlignment="1">
      <alignment horizontal="center"/>
    </xf>
    <xf numFmtId="0" fontId="36" fillId="0" borderId="0" xfId="65" applyFont="1" applyBorder="1"/>
    <xf numFmtId="0" fontId="36" fillId="0" borderId="0" xfId="0" applyNumberFormat="1" applyFont="1" applyFill="1" applyBorder="1" applyAlignment="1" applyProtection="1">
      <alignment wrapText="1"/>
    </xf>
    <xf numFmtId="0" fontId="34" fillId="0" borderId="0" xfId="0" applyNumberFormat="1" applyFont="1" applyFill="1" applyBorder="1" applyAlignment="1" applyProtection="1">
      <alignment horizontal="center" wrapText="1"/>
    </xf>
    <xf numFmtId="0" fontId="55" fillId="0" borderId="18" xfId="0" applyNumberFormat="1" applyFont="1" applyFill="1" applyBorder="1" applyAlignment="1" applyProtection="1">
      <alignment vertical="center" wrapText="1"/>
    </xf>
    <xf numFmtId="0" fontId="57" fillId="0" borderId="0" xfId="0" applyNumberFormat="1" applyFont="1" applyFill="1" applyBorder="1" applyAlignment="1" applyProtection="1">
      <alignment horizontal="left" wrapText="1"/>
    </xf>
    <xf numFmtId="0" fontId="55" fillId="0" borderId="0" xfId="0" applyNumberFormat="1" applyFont="1" applyFill="1" applyBorder="1" applyAlignment="1" applyProtection="1">
      <alignment horizontal="center"/>
    </xf>
    <xf numFmtId="0" fontId="57" fillId="0" borderId="0" xfId="0" applyNumberFormat="1" applyFont="1" applyFill="1" applyBorder="1" applyAlignment="1" applyProtection="1">
      <alignment wrapText="1"/>
    </xf>
    <xf numFmtId="0" fontId="57" fillId="0" borderId="0" xfId="0" applyNumberFormat="1" applyFont="1" applyFill="1" applyBorder="1" applyAlignment="1" applyProtection="1">
      <alignment horizontal="center"/>
    </xf>
    <xf numFmtId="0" fontId="55" fillId="0" borderId="0" xfId="65" applyFont="1" applyBorder="1" applyAlignment="1">
      <alignment horizontal="center" vertical="center"/>
    </xf>
    <xf numFmtId="0" fontId="42" fillId="0" borderId="0" xfId="0" applyFont="1" applyBorder="1" applyAlignment="1">
      <alignment horizontal="center"/>
    </xf>
    <xf numFmtId="0" fontId="37" fillId="27" borderId="0" xfId="0" applyNumberFormat="1" applyFont="1" applyFill="1" applyBorder="1" applyAlignment="1" applyProtection="1">
      <alignment wrapText="1"/>
    </xf>
    <xf numFmtId="0" fontId="47" fillId="27" borderId="0" xfId="0" applyNumberFormat="1" applyFont="1" applyFill="1" applyBorder="1" applyAlignment="1" applyProtection="1">
      <alignment horizontal="center" wrapText="1"/>
    </xf>
    <xf numFmtId="0" fontId="37" fillId="27" borderId="0" xfId="0" applyNumberFormat="1" applyFont="1" applyFill="1" applyBorder="1" applyAlignment="1" applyProtection="1">
      <alignment horizontal="left" wrapText="1"/>
    </xf>
    <xf numFmtId="0" fontId="41" fillId="20" borderId="0" xfId="0" applyNumberFormat="1" applyFont="1" applyFill="1" applyBorder="1" applyAlignment="1" applyProtection="1">
      <alignment wrapText="1"/>
    </xf>
    <xf numFmtId="0" fontId="59" fillId="30" borderId="0" xfId="0" applyNumberFormat="1" applyFont="1" applyFill="1" applyBorder="1" applyAlignment="1" applyProtection="1">
      <alignment horizontal="center" wrapText="1"/>
    </xf>
    <xf numFmtId="0" fontId="60" fillId="31" borderId="0" xfId="0" applyNumberFormat="1" applyFont="1" applyFill="1" applyBorder="1" applyAlignment="1" applyProtection="1">
      <alignment wrapText="1"/>
    </xf>
    <xf numFmtId="0" fontId="55" fillId="0" borderId="0" xfId="0" applyNumberFormat="1" applyFont="1" applyFill="1" applyBorder="1" applyAlignment="1" applyProtection="1">
      <alignment vertical="center" wrapText="1"/>
    </xf>
    <xf numFmtId="0" fontId="36" fillId="0" borderId="0" xfId="0" applyNumberFormat="1" applyFont="1" applyFill="1" applyBorder="1" applyAlignment="1" applyProtection="1">
      <alignment horizontal="center" wrapText="1"/>
    </xf>
    <xf numFmtId="0" fontId="34" fillId="0" borderId="0" xfId="0" applyNumberFormat="1" applyFont="1" applyFill="1" applyBorder="1" applyAlignment="1" applyProtection="1">
      <alignment wrapText="1"/>
    </xf>
    <xf numFmtId="0" fontId="55" fillId="0" borderId="17" xfId="0" applyNumberFormat="1" applyFont="1" applyFill="1" applyBorder="1" applyAlignment="1" applyProtection="1">
      <alignment vertical="center" wrapText="1"/>
    </xf>
    <xf numFmtId="0" fontId="22" fillId="0" borderId="0" xfId="63" applyFont="1" applyBorder="1" applyAlignment="1">
      <alignment horizontal="center" vertical="center" textRotation="90"/>
    </xf>
    <xf numFmtId="0" fontId="42" fillId="0" borderId="0" xfId="0" applyFont="1" applyBorder="1" applyAlignment="1"/>
    <xf numFmtId="0" fontId="41" fillId="0" borderId="0" xfId="0" applyNumberFormat="1" applyFont="1" applyFill="1" applyBorder="1" applyAlignment="1" applyProtection="1">
      <alignment horizontal="center" wrapText="1"/>
    </xf>
    <xf numFmtId="0" fontId="45" fillId="0" borderId="0" xfId="0" applyFont="1" applyBorder="1" applyAlignment="1" applyProtection="1">
      <alignment horizontal="center"/>
    </xf>
    <xf numFmtId="0" fontId="46" fillId="0" borderId="0" xfId="0" applyNumberFormat="1" applyFont="1" applyBorder="1" applyAlignment="1" applyProtection="1">
      <alignment horizontal="center"/>
    </xf>
    <xf numFmtId="10" fontId="45" fillId="0" borderId="0" xfId="0" applyNumberFormat="1" applyFont="1" applyBorder="1" applyAlignment="1" applyProtection="1">
      <alignment horizontal="center"/>
    </xf>
    <xf numFmtId="0" fontId="45" fillId="0" borderId="0" xfId="0" applyFont="1" applyBorder="1" applyAlignment="1" applyProtection="1">
      <alignment horizontal="justify" wrapText="1"/>
    </xf>
    <xf numFmtId="0" fontId="55" fillId="0" borderId="0" xfId="65" applyFont="1" applyBorder="1" applyAlignment="1">
      <alignment horizontal="center"/>
    </xf>
    <xf numFmtId="0" fontId="34" fillId="24" borderId="0" xfId="0" applyNumberFormat="1" applyFont="1" applyFill="1" applyBorder="1" applyAlignment="1" applyProtection="1">
      <alignment horizontal="center" vertical="top" wrapText="1"/>
    </xf>
    <xf numFmtId="0" fontId="34" fillId="0" borderId="0" xfId="0" applyNumberFormat="1" applyFont="1" applyFill="1" applyBorder="1" applyAlignment="1" applyProtection="1">
      <alignment horizontal="center" vertical="top" wrapText="1"/>
    </xf>
    <xf numFmtId="0" fontId="34" fillId="0" borderId="0" xfId="65" applyFont="1" applyBorder="1" applyAlignment="1">
      <alignment horizontal="center"/>
    </xf>
    <xf numFmtId="0" fontId="26" fillId="32" borderId="0" xfId="63" applyFont="1" applyFill="1" applyBorder="1" applyAlignment="1">
      <alignment horizontal="left" vertical="center"/>
    </xf>
    <xf numFmtId="0" fontId="21" fillId="32" borderId="0" xfId="63" applyFont="1" applyFill="1" applyBorder="1" applyAlignment="1">
      <alignment horizontal="left" vertical="center"/>
    </xf>
    <xf numFmtId="0" fontId="25" fillId="34" borderId="0" xfId="63" applyFont="1" applyFill="1" applyBorder="1" applyAlignment="1">
      <alignment horizontal="left" vertical="center"/>
    </xf>
    <xf numFmtId="0" fontId="25" fillId="35" borderId="0" xfId="63" applyFont="1" applyFill="1" applyBorder="1" applyAlignment="1">
      <alignment horizontal="left" vertical="center"/>
    </xf>
    <xf numFmtId="0" fontId="21" fillId="0" borderId="11" xfId="63" applyFont="1" applyBorder="1" applyAlignment="1">
      <alignment vertical="center"/>
    </xf>
    <xf numFmtId="0" fontId="21" fillId="0" borderId="20" xfId="63" applyFont="1" applyBorder="1" applyAlignment="1">
      <alignment vertical="center"/>
    </xf>
    <xf numFmtId="0" fontId="24" fillId="34" borderId="0" xfId="63" applyFont="1" applyFill="1" applyBorder="1" applyAlignment="1">
      <alignment horizontal="left" vertical="center"/>
    </xf>
    <xf numFmtId="0" fontId="21" fillId="0" borderId="11" xfId="63" applyFont="1" applyBorder="1" applyAlignment="1">
      <alignment horizontal="right" vertical="center"/>
    </xf>
    <xf numFmtId="0" fontId="21" fillId="0" borderId="11" xfId="63" applyFont="1" applyBorder="1" applyAlignment="1">
      <alignment horizontal="center" vertical="center"/>
    </xf>
    <xf numFmtId="0" fontId="21" fillId="0" borderId="21" xfId="63" applyFont="1" applyBorder="1" applyAlignment="1">
      <alignment vertical="center"/>
    </xf>
    <xf numFmtId="0" fontId="21" fillId="0" borderId="22" xfId="63" applyFont="1" applyBorder="1" applyAlignment="1">
      <alignment vertical="center"/>
    </xf>
    <xf numFmtId="0" fontId="21" fillId="0" borderId="23" xfId="63" applyFont="1" applyBorder="1" applyAlignment="1">
      <alignment vertical="center"/>
    </xf>
    <xf numFmtId="0" fontId="30" fillId="35" borderId="0" xfId="63" applyFont="1" applyFill="1" applyBorder="1" applyAlignment="1">
      <alignment horizontal="left" vertical="center"/>
    </xf>
    <xf numFmtId="0" fontId="32" fillId="34" borderId="0" xfId="63" applyFont="1" applyFill="1" applyBorder="1" applyAlignment="1">
      <alignment horizontal="left" vertical="center"/>
    </xf>
    <xf numFmtId="0" fontId="31" fillId="32" borderId="0" xfId="63" applyFont="1" applyFill="1" applyBorder="1" applyAlignment="1">
      <alignment horizontal="left" vertical="center"/>
    </xf>
    <xf numFmtId="0" fontId="30" fillId="34" borderId="0" xfId="63" applyFont="1" applyFill="1" applyBorder="1" applyAlignment="1">
      <alignment horizontal="left" vertical="center"/>
    </xf>
    <xf numFmtId="0" fontId="21" fillId="0" borderId="20" xfId="63" applyFont="1" applyBorder="1" applyAlignment="1">
      <alignment vertical="center" wrapText="1"/>
    </xf>
    <xf numFmtId="0" fontId="34" fillId="0" borderId="24" xfId="63" applyFont="1" applyBorder="1" applyAlignment="1">
      <alignment vertical="center"/>
    </xf>
    <xf numFmtId="10" fontId="34" fillId="0" borderId="19" xfId="63" applyNumberFormat="1" applyFont="1" applyBorder="1" applyAlignment="1">
      <alignment horizontal="center" vertical="center"/>
    </xf>
    <xf numFmtId="10" fontId="37" fillId="33" borderId="9" xfId="63" applyNumberFormat="1" applyFont="1" applyFill="1" applyBorder="1" applyAlignment="1">
      <alignment horizontal="center" vertical="center" wrapText="1"/>
    </xf>
    <xf numFmtId="0" fontId="34" fillId="0" borderId="9" xfId="63" applyFont="1" applyBorder="1" applyAlignment="1">
      <alignment horizontal="center" vertical="center"/>
    </xf>
    <xf numFmtId="0" fontId="34" fillId="0" borderId="20" xfId="63" applyFont="1" applyBorder="1" applyAlignment="1">
      <alignment vertical="center"/>
    </xf>
    <xf numFmtId="0" fontId="34" fillId="0" borderId="11" xfId="63" applyFont="1" applyFill="1" applyBorder="1" applyAlignment="1">
      <alignment vertical="center"/>
    </xf>
    <xf numFmtId="0" fontId="34" fillId="0" borderId="0" xfId="63" applyFont="1" applyFill="1" applyBorder="1" applyAlignment="1">
      <alignment vertical="center"/>
    </xf>
    <xf numFmtId="0" fontId="34" fillId="0" borderId="24" xfId="63" applyFont="1" applyBorder="1" applyAlignment="1">
      <alignment horizontal="center" vertical="center"/>
    </xf>
    <xf numFmtId="0" fontId="34" fillId="0" borderId="0" xfId="67" applyNumberFormat="1" applyFont="1" applyFill="1" applyBorder="1" applyAlignment="1">
      <alignment horizontal="left" vertical="center"/>
    </xf>
    <xf numFmtId="10" fontId="36" fillId="0" borderId="13" xfId="63" applyNumberFormat="1" applyFont="1" applyBorder="1" applyAlignment="1">
      <alignment horizontal="center" vertical="center"/>
    </xf>
    <xf numFmtId="10" fontId="36" fillId="0" borderId="13" xfId="63" applyNumberFormat="1" applyFont="1" applyFill="1" applyBorder="1" applyAlignment="1">
      <alignment horizontal="center" vertical="center"/>
    </xf>
    <xf numFmtId="0" fontId="38" fillId="0" borderId="13" xfId="63" applyFont="1" applyBorder="1" applyAlignment="1">
      <alignment vertical="center"/>
    </xf>
    <xf numFmtId="0" fontId="21" fillId="0" borderId="12" xfId="63" applyFont="1" applyBorder="1" applyAlignment="1">
      <alignment vertical="center"/>
    </xf>
    <xf numFmtId="10" fontId="24" fillId="0" borderId="13" xfId="63" applyNumberFormat="1" applyFont="1" applyFill="1" applyBorder="1" applyAlignment="1">
      <alignment horizontal="center" vertical="center"/>
    </xf>
    <xf numFmtId="0" fontId="34" fillId="0" borderId="16" xfId="63" applyFont="1" applyBorder="1" applyAlignment="1">
      <alignment horizontal="center" vertical="center"/>
    </xf>
    <xf numFmtId="0" fontId="34" fillId="0" borderId="11" xfId="63" applyFont="1" applyBorder="1" applyAlignment="1">
      <alignment horizontal="center" vertical="center"/>
    </xf>
    <xf numFmtId="0" fontId="34" fillId="0" borderId="21" xfId="63" applyFont="1" applyBorder="1" applyAlignment="1">
      <alignment horizontal="center" vertical="center"/>
    </xf>
    <xf numFmtId="0" fontId="38" fillId="33" borderId="13" xfId="63" applyFont="1" applyFill="1" applyBorder="1" applyAlignment="1">
      <alignment horizontal="center" vertical="center" wrapText="1"/>
    </xf>
    <xf numFmtId="0" fontId="21" fillId="0" borderId="14" xfId="63" applyFont="1" applyBorder="1" applyAlignment="1">
      <alignment vertical="center"/>
    </xf>
    <xf numFmtId="0" fontId="21" fillId="0" borderId="15" xfId="63" applyFont="1" applyBorder="1" applyAlignment="1">
      <alignment vertical="center"/>
    </xf>
    <xf numFmtId="0" fontId="34" fillId="0" borderId="11" xfId="63" applyFont="1" applyBorder="1" applyAlignment="1">
      <alignment vertical="center"/>
    </xf>
    <xf numFmtId="0" fontId="21" fillId="0" borderId="25" xfId="63" applyFont="1" applyBorder="1" applyAlignment="1">
      <alignment vertical="center"/>
    </xf>
    <xf numFmtId="0" fontId="21" fillId="0" borderId="26" xfId="63" applyFont="1" applyBorder="1" applyAlignment="1">
      <alignment vertical="center"/>
    </xf>
    <xf numFmtId="0" fontId="21" fillId="0" borderId="27" xfId="63" applyFont="1" applyBorder="1" applyAlignment="1">
      <alignment vertical="center"/>
    </xf>
    <xf numFmtId="0" fontId="21" fillId="0" borderId="28" xfId="63" applyFont="1" applyBorder="1" applyAlignment="1">
      <alignment vertical="center"/>
    </xf>
    <xf numFmtId="0" fontId="21" fillId="0" borderId="29" xfId="63" applyFont="1" applyBorder="1" applyAlignment="1">
      <alignment vertical="center"/>
    </xf>
    <xf numFmtId="0" fontId="0" fillId="0" borderId="0" xfId="0" applyFont="1"/>
    <xf numFmtId="0" fontId="43" fillId="0" borderId="9" xfId="0" applyFont="1" applyBorder="1" applyAlignment="1" applyProtection="1">
      <alignment horizontal="center" vertical="center" wrapText="1"/>
    </xf>
    <xf numFmtId="10" fontId="43" fillId="0" borderId="9" xfId="0" applyNumberFormat="1" applyFont="1" applyBorder="1" applyAlignment="1" applyProtection="1">
      <alignment horizontal="center" vertical="center" wrapText="1"/>
    </xf>
    <xf numFmtId="0" fontId="34" fillId="0" borderId="9" xfId="65" applyFont="1" applyBorder="1" applyAlignment="1">
      <alignment vertical="center"/>
    </xf>
    <xf numFmtId="0" fontId="34" fillId="0" borderId="12" xfId="65" applyFont="1" applyBorder="1"/>
    <xf numFmtId="0" fontId="34" fillId="0" borderId="24" xfId="65" applyFont="1" applyBorder="1"/>
    <xf numFmtId="0" fontId="36" fillId="0" borderId="24" xfId="65" applyFont="1" applyBorder="1" applyAlignment="1">
      <alignment horizontal="center"/>
    </xf>
    <xf numFmtId="0" fontId="34" fillId="0" borderId="13" xfId="65" applyFont="1" applyBorder="1"/>
    <xf numFmtId="10" fontId="44" fillId="0" borderId="9" xfId="0" applyNumberFormat="1" applyFont="1" applyBorder="1" applyAlignment="1" applyProtection="1">
      <alignment horizontal="center" vertical="center" wrapText="1"/>
    </xf>
    <xf numFmtId="0" fontId="34" fillId="0" borderId="0" xfId="0" applyFont="1" applyBorder="1" applyAlignment="1">
      <alignment vertical="center"/>
    </xf>
    <xf numFmtId="0" fontId="42" fillId="0" borderId="0" xfId="0" applyFont="1" applyFill="1" applyBorder="1" applyAlignment="1"/>
    <xf numFmtId="0" fontId="48" fillId="20" borderId="0" xfId="0" applyFont="1" applyFill="1" applyBorder="1" applyAlignment="1" applyProtection="1">
      <alignment vertical="center" wrapText="1"/>
    </xf>
    <xf numFmtId="0" fontId="48" fillId="21" borderId="0" xfId="0" applyFont="1" applyFill="1" applyBorder="1" applyAlignment="1" applyProtection="1">
      <alignment horizontal="left" vertical="center" wrapText="1"/>
    </xf>
    <xf numFmtId="0" fontId="55" fillId="29" borderId="0" xfId="0" applyNumberFormat="1" applyFont="1" applyFill="1" applyBorder="1" applyAlignment="1" applyProtection="1">
      <alignment horizontal="left" vertical="center" wrapText="1"/>
    </xf>
    <xf numFmtId="0" fontId="34" fillId="27" borderId="0" xfId="0" applyNumberFormat="1" applyFont="1" applyFill="1" applyBorder="1" applyAlignment="1" applyProtection="1">
      <alignment horizontal="left" vertical="center" wrapText="1"/>
    </xf>
    <xf numFmtId="10" fontId="34" fillId="0" borderId="0" xfId="63" applyNumberFormat="1" applyFont="1" applyBorder="1" applyAlignment="1">
      <alignment vertical="center"/>
    </xf>
    <xf numFmtId="10" fontId="34" fillId="0" borderId="0" xfId="63" applyNumberFormat="1" applyFont="1" applyFill="1" applyBorder="1" applyAlignment="1">
      <alignment horizontal="center" vertical="center" wrapText="1"/>
    </xf>
    <xf numFmtId="10" fontId="34" fillId="0" borderId="0" xfId="63" applyNumberFormat="1" applyFont="1" applyBorder="1" applyAlignment="1">
      <alignment horizontal="center" vertical="center"/>
    </xf>
    <xf numFmtId="0" fontId="21" fillId="27" borderId="0" xfId="0" applyNumberFormat="1" applyFont="1" applyFill="1" applyBorder="1" applyAlignment="1" applyProtection="1">
      <alignment horizontal="left" vertical="center" wrapText="1"/>
    </xf>
    <xf numFmtId="0" fontId="55" fillId="0" borderId="18" xfId="0" applyNumberFormat="1" applyFont="1" applyFill="1" applyBorder="1" applyAlignment="1" applyProtection="1">
      <alignment horizontal="center" vertical="center"/>
    </xf>
    <xf numFmtId="0" fontId="55" fillId="0" borderId="18" xfId="0" applyFont="1" applyFill="1" applyBorder="1" applyAlignment="1">
      <alignment vertical="center" wrapText="1"/>
    </xf>
    <xf numFmtId="0" fontId="55" fillId="0" borderId="17" xfId="0" applyFont="1" applyFill="1" applyBorder="1" applyAlignment="1">
      <alignment vertical="center" wrapText="1"/>
    </xf>
    <xf numFmtId="0" fontId="55" fillId="0" borderId="17" xfId="0" applyNumberFormat="1" applyFont="1" applyFill="1" applyBorder="1" applyAlignment="1" applyProtection="1">
      <alignment horizontal="center" vertical="center"/>
    </xf>
    <xf numFmtId="0" fontId="55" fillId="0" borderId="18" xfId="0" applyFont="1" applyBorder="1" applyAlignment="1">
      <alignment vertical="center" wrapText="1"/>
    </xf>
    <xf numFmtId="0" fontId="34" fillId="24" borderId="0" xfId="0" applyNumberFormat="1" applyFont="1" applyFill="1" applyBorder="1" applyAlignment="1" applyProtection="1">
      <alignment horizontal="left" vertical="center" wrapText="1"/>
    </xf>
    <xf numFmtId="0" fontId="34" fillId="27" borderId="0" xfId="0" applyNumberFormat="1" applyFont="1" applyFill="1" applyBorder="1" applyAlignment="1" applyProtection="1">
      <alignment vertical="center" wrapText="1"/>
    </xf>
    <xf numFmtId="0" fontId="34" fillId="27" borderId="0" xfId="65" applyNumberFormat="1" applyFont="1" applyFill="1" applyBorder="1" applyAlignment="1" applyProtection="1">
      <alignment horizontal="left" vertical="center" wrapText="1"/>
    </xf>
    <xf numFmtId="0" fontId="34" fillId="27" borderId="0" xfId="65" applyNumberFormat="1" applyFont="1" applyFill="1" applyBorder="1" applyAlignment="1" applyProtection="1">
      <alignment vertical="center" wrapText="1"/>
    </xf>
    <xf numFmtId="0" fontId="34" fillId="17" borderId="0" xfId="0" applyNumberFormat="1" applyFont="1" applyFill="1" applyBorder="1" applyAlignment="1" applyProtection="1">
      <alignment horizontal="left" vertical="center" wrapText="1"/>
    </xf>
    <xf numFmtId="0" fontId="34" fillId="27" borderId="0" xfId="0" applyNumberFormat="1" applyFont="1" applyFill="1" applyBorder="1" applyAlignment="1" applyProtection="1">
      <alignment wrapText="1"/>
    </xf>
    <xf numFmtId="0" fontId="55" fillId="0" borderId="0" xfId="0" applyNumberFormat="1" applyFont="1" applyFill="1" applyBorder="1" applyAlignment="1" applyProtection="1">
      <alignment horizontal="left" vertical="center" wrapText="1"/>
    </xf>
    <xf numFmtId="0" fontId="34" fillId="27" borderId="0" xfId="0" applyNumberFormat="1" applyFont="1" applyFill="1" applyBorder="1" applyAlignment="1" applyProtection="1">
      <alignment horizontal="left" wrapText="1"/>
    </xf>
    <xf numFmtId="0" fontId="34" fillId="0" borderId="0" xfId="0" applyNumberFormat="1" applyFont="1" applyFill="1" applyBorder="1" applyAlignment="1" applyProtection="1">
      <alignment horizontal="left" wrapText="1"/>
    </xf>
    <xf numFmtId="0" fontId="55" fillId="30" borderId="0" xfId="0" applyNumberFormat="1" applyFont="1" applyFill="1" applyBorder="1" applyAlignment="1" applyProtection="1">
      <alignment vertical="center" wrapText="1"/>
    </xf>
    <xf numFmtId="0" fontId="55" fillId="30" borderId="0" xfId="0" applyNumberFormat="1" applyFont="1" applyFill="1" applyBorder="1" applyAlignment="1" applyProtection="1">
      <alignment wrapText="1"/>
    </xf>
    <xf numFmtId="0" fontId="55" fillId="30" borderId="0" xfId="0" applyNumberFormat="1" applyFont="1" applyFill="1" applyBorder="1" applyAlignment="1" applyProtection="1">
      <alignment horizontal="left" wrapText="1"/>
    </xf>
    <xf numFmtId="0" fontId="55" fillId="30" borderId="0" xfId="0" applyNumberFormat="1" applyFont="1" applyFill="1" applyBorder="1" applyAlignment="1" applyProtection="1">
      <alignment horizontal="left" vertical="center" wrapText="1"/>
    </xf>
    <xf numFmtId="0" fontId="41" fillId="0" borderId="0" xfId="65" applyNumberFormat="1" applyFont="1" applyFill="1" applyBorder="1" applyAlignment="1" applyProtection="1">
      <alignment horizontal="center" wrapText="1"/>
    </xf>
    <xf numFmtId="0" fontId="34" fillId="0" borderId="0" xfId="65" applyNumberFormat="1" applyFont="1" applyFill="1" applyBorder="1" applyAlignment="1" applyProtection="1">
      <alignment horizontal="center" wrapText="1"/>
    </xf>
    <xf numFmtId="0" fontId="45" fillId="0" borderId="0" xfId="0" applyFont="1" applyBorder="1" applyAlignment="1" applyProtection="1">
      <alignment horizontal="center" wrapText="1"/>
    </xf>
    <xf numFmtId="10" fontId="45" fillId="0" borderId="0" xfId="0" applyNumberFormat="1" applyFont="1" applyBorder="1" applyAlignment="1" applyProtection="1">
      <alignment horizontal="center" wrapText="1"/>
    </xf>
    <xf numFmtId="0" fontId="42" fillId="0" borderId="0" xfId="0" applyNumberFormat="1" applyFont="1" applyFill="1" applyBorder="1" applyAlignment="1" applyProtection="1">
      <alignment horizontal="center" wrapText="1"/>
    </xf>
    <xf numFmtId="0" fontId="42" fillId="0" borderId="0" xfId="0" applyFont="1" applyBorder="1" applyAlignment="1" applyProtection="1">
      <alignment horizontal="center" vertical="top"/>
      <protection locked="0"/>
    </xf>
    <xf numFmtId="0" fontId="36" fillId="0" borderId="0" xfId="0" applyNumberFormat="1" applyFont="1" applyFill="1" applyBorder="1" applyAlignment="1" applyProtection="1">
      <alignment horizontal="left" wrapText="1"/>
      <protection locked="0"/>
    </xf>
    <xf numFmtId="0" fontId="55" fillId="0" borderId="0" xfId="0" applyNumberFormat="1" applyFont="1" applyFill="1" applyBorder="1" applyAlignment="1" applyProtection="1">
      <alignment horizontal="center" wrapText="1"/>
      <protection locked="0"/>
    </xf>
    <xf numFmtId="0" fontId="42" fillId="0" borderId="0" xfId="0" applyFont="1" applyBorder="1" applyAlignment="1" applyProtection="1">
      <alignment horizontal="center" vertical="center"/>
      <protection locked="0"/>
    </xf>
    <xf numFmtId="0" fontId="37" fillId="36" borderId="0" xfId="0" applyNumberFormat="1" applyFont="1" applyFill="1" applyBorder="1" applyAlignment="1" applyProtection="1">
      <alignment horizontal="left" vertical="center" wrapText="1"/>
    </xf>
    <xf numFmtId="0" fontId="21" fillId="0" borderId="18" xfId="0" applyNumberFormat="1" applyFont="1" applyFill="1" applyBorder="1" applyAlignment="1" applyProtection="1">
      <alignment vertical="center" wrapText="1"/>
    </xf>
    <xf numFmtId="0" fontId="56" fillId="0" borderId="18" xfId="0" applyNumberFormat="1" applyFont="1" applyFill="1" applyBorder="1" applyAlignment="1" applyProtection="1">
      <alignment horizontal="left" vertical="center" wrapText="1"/>
      <protection locked="0"/>
    </xf>
    <xf numFmtId="0" fontId="56" fillId="0" borderId="17" xfId="0" applyNumberFormat="1" applyFont="1" applyFill="1" applyBorder="1" applyAlignment="1" applyProtection="1">
      <alignment horizontal="left" vertical="center" wrapText="1"/>
      <protection locked="0"/>
    </xf>
    <xf numFmtId="0" fontId="21" fillId="0" borderId="17" xfId="0" applyNumberFormat="1" applyFont="1" applyFill="1" applyBorder="1" applyAlignment="1" applyProtection="1">
      <alignment vertical="center" wrapText="1"/>
    </xf>
    <xf numFmtId="0" fontId="63" fillId="0" borderId="17" xfId="0" applyNumberFormat="1" applyFont="1" applyFill="1" applyBorder="1" applyAlignment="1" applyProtection="1">
      <alignment horizontal="left" vertical="center" wrapText="1"/>
      <protection locked="0"/>
    </xf>
    <xf numFmtId="0" fontId="0" fillId="25" borderId="0" xfId="0" applyFill="1" applyBorder="1"/>
    <xf numFmtId="0" fontId="0" fillId="0" borderId="0" xfId="0" applyFont="1" applyFill="1" applyBorder="1"/>
    <xf numFmtId="0" fontId="0" fillId="25" borderId="0" xfId="0" applyFill="1" applyBorder="1" applyAlignment="1">
      <alignment vertical="center"/>
    </xf>
    <xf numFmtId="0" fontId="0" fillId="0" borderId="0" xfId="0" applyFill="1" applyBorder="1"/>
    <xf numFmtId="0" fontId="0" fillId="0" borderId="0" xfId="0" applyBorder="1"/>
    <xf numFmtId="0" fontId="37" fillId="33" borderId="0" xfId="0" applyNumberFormat="1" applyFont="1" applyFill="1" applyBorder="1" applyAlignment="1" applyProtection="1">
      <alignment horizontal="left" vertical="center" wrapText="1"/>
    </xf>
    <xf numFmtId="0" fontId="45" fillId="0" borderId="0" xfId="0" applyFont="1" applyFill="1" applyBorder="1" applyAlignment="1" applyProtection="1">
      <alignment horizontal="center" vertical="center" wrapText="1"/>
    </xf>
    <xf numFmtId="0" fontId="65" fillId="0" borderId="0" xfId="0" applyFont="1" applyFill="1" applyBorder="1" applyAlignment="1">
      <alignment vertical="center"/>
    </xf>
    <xf numFmtId="0" fontId="65" fillId="0" borderId="0" xfId="0" applyFont="1" applyBorder="1" applyAlignment="1">
      <alignment horizontal="center" vertical="center"/>
    </xf>
    <xf numFmtId="0" fontId="62" fillId="0" borderId="0" xfId="0" applyNumberFormat="1" applyFont="1" applyFill="1" applyBorder="1" applyAlignment="1" applyProtection="1">
      <alignment vertical="center" wrapText="1"/>
    </xf>
    <xf numFmtId="0" fontId="62" fillId="0" borderId="0" xfId="0" applyNumberFormat="1" applyFont="1" applyFill="1" applyBorder="1" applyAlignment="1" applyProtection="1">
      <alignment horizontal="center" vertical="center" wrapText="1"/>
    </xf>
    <xf numFmtId="0" fontId="66" fillId="37" borderId="0" xfId="0" applyFont="1" applyFill="1" applyBorder="1" applyAlignment="1">
      <alignment vertical="center"/>
    </xf>
    <xf numFmtId="0" fontId="66" fillId="37" borderId="0" xfId="0" applyFont="1" applyFill="1" applyBorder="1" applyAlignment="1">
      <alignment horizontal="center" vertical="center"/>
    </xf>
    <xf numFmtId="0" fontId="67" fillId="37" borderId="0" xfId="0" applyNumberFormat="1" applyFont="1" applyFill="1" applyBorder="1" applyAlignment="1" applyProtection="1">
      <alignment vertical="center" wrapText="1"/>
    </xf>
    <xf numFmtId="0" fontId="42" fillId="38" borderId="0" xfId="0" applyFont="1" applyFill="1" applyBorder="1" applyAlignment="1">
      <alignment horizontal="center" vertical="center"/>
    </xf>
    <xf numFmtId="0" fontId="34" fillId="38" borderId="0" xfId="0" applyNumberFormat="1" applyFont="1" applyFill="1" applyBorder="1" applyAlignment="1" applyProtection="1">
      <alignment horizontal="left" vertical="center" wrapText="1"/>
    </xf>
    <xf numFmtId="0" fontId="68" fillId="38" borderId="0" xfId="0" applyNumberFormat="1" applyFont="1" applyFill="1" applyBorder="1" applyAlignment="1" applyProtection="1">
      <alignment vertical="center" wrapText="1"/>
    </xf>
    <xf numFmtId="0" fontId="66" fillId="38" borderId="0" xfId="0" applyNumberFormat="1" applyFont="1" applyFill="1" applyBorder="1" applyAlignment="1" applyProtection="1">
      <alignment horizontal="center" vertical="center" wrapText="1"/>
    </xf>
    <xf numFmtId="0" fontId="68" fillId="0" borderId="0" xfId="0" applyNumberFormat="1" applyFont="1" applyFill="1" applyBorder="1" applyAlignment="1" applyProtection="1">
      <alignment vertical="center" wrapText="1"/>
    </xf>
    <xf numFmtId="0" fontId="66" fillId="0" borderId="0" xfId="0" applyFont="1" applyFill="1" applyBorder="1" applyAlignment="1">
      <alignment vertical="center"/>
    </xf>
    <xf numFmtId="0" fontId="42" fillId="38" borderId="0" xfId="0" applyFont="1" applyFill="1" applyBorder="1" applyAlignment="1">
      <alignment vertical="center"/>
    </xf>
    <xf numFmtId="0" fontId="68" fillId="37" borderId="0" xfId="0" applyNumberFormat="1" applyFont="1" applyFill="1" applyBorder="1" applyAlignment="1" applyProtection="1">
      <alignment horizontal="center" vertical="center" wrapText="1"/>
    </xf>
    <xf numFmtId="0" fontId="42" fillId="41" borderId="0" xfId="0" applyFont="1" applyFill="1" applyBorder="1" applyAlignment="1">
      <alignment vertical="center"/>
    </xf>
    <xf numFmtId="0" fontId="34" fillId="41" borderId="0" xfId="0" applyNumberFormat="1" applyFont="1" applyFill="1" applyBorder="1" applyAlignment="1" applyProtection="1">
      <alignment horizontal="center" vertical="center" wrapText="1"/>
    </xf>
    <xf numFmtId="0" fontId="65" fillId="0" borderId="0" xfId="0" applyFont="1" applyBorder="1" applyAlignment="1">
      <alignment vertical="center"/>
    </xf>
    <xf numFmtId="0" fontId="21" fillId="0" borderId="11" xfId="63" applyFont="1" applyFill="1" applyBorder="1" applyAlignment="1">
      <alignment horizontal="right" vertical="center"/>
    </xf>
    <xf numFmtId="165" fontId="26" fillId="0" borderId="0" xfId="63" applyNumberFormat="1" applyFont="1" applyFill="1" applyBorder="1" applyAlignment="1" applyProtection="1">
      <alignment vertical="center"/>
      <protection locked="0"/>
    </xf>
    <xf numFmtId="0" fontId="25" fillId="45" borderId="0" xfId="63" applyFont="1" applyFill="1" applyBorder="1" applyAlignment="1">
      <alignment horizontal="left" vertical="center"/>
    </xf>
    <xf numFmtId="0" fontId="25" fillId="20" borderId="0" xfId="63" applyFont="1" applyFill="1" applyBorder="1" applyAlignment="1">
      <alignment horizontal="left" vertical="center"/>
    </xf>
    <xf numFmtId="0" fontId="21" fillId="0" borderId="0" xfId="63" applyFont="1" applyFill="1" applyBorder="1" applyAlignment="1">
      <alignment horizontal="right" vertical="center"/>
    </xf>
    <xf numFmtId="0" fontId="21" fillId="0" borderId="0" xfId="0" applyNumberFormat="1" applyFont="1" applyFill="1" applyBorder="1" applyAlignment="1" applyProtection="1">
      <alignment vertical="center" wrapText="1"/>
    </xf>
    <xf numFmtId="0" fontId="42" fillId="42" borderId="0" xfId="0" applyFont="1" applyFill="1" applyBorder="1" applyAlignment="1">
      <alignment vertical="top"/>
    </xf>
    <xf numFmtId="0" fontId="42" fillId="42" borderId="0" xfId="0" applyFont="1" applyFill="1" applyBorder="1" applyAlignment="1">
      <alignment horizontal="center" vertical="top"/>
    </xf>
    <xf numFmtId="0" fontId="36" fillId="44" borderId="0" xfId="0" applyNumberFormat="1" applyFont="1" applyFill="1" applyBorder="1" applyAlignment="1" applyProtection="1">
      <alignment horizontal="left" vertical="top" wrapText="1"/>
    </xf>
    <xf numFmtId="0" fontId="42" fillId="39" borderId="0" xfId="0" applyFont="1" applyFill="1" applyBorder="1" applyAlignment="1">
      <alignment horizontal="center" vertical="top"/>
    </xf>
    <xf numFmtId="0" fontId="42" fillId="38" borderId="0" xfId="0" applyFont="1" applyFill="1" applyBorder="1" applyAlignment="1">
      <alignment horizontal="center" vertical="top"/>
    </xf>
    <xf numFmtId="0" fontId="34" fillId="38" borderId="0" xfId="0" applyNumberFormat="1" applyFont="1" applyFill="1" applyBorder="1" applyAlignment="1" applyProtection="1">
      <alignment horizontal="left" vertical="top" wrapText="1"/>
    </xf>
    <xf numFmtId="0" fontId="34" fillId="38" borderId="0" xfId="0" applyNumberFormat="1" applyFont="1" applyFill="1" applyBorder="1" applyAlignment="1" applyProtection="1">
      <alignment vertical="top" wrapText="1"/>
    </xf>
    <xf numFmtId="0" fontId="42" fillId="39" borderId="0" xfId="0" applyNumberFormat="1" applyFont="1" applyFill="1" applyBorder="1" applyAlignment="1" applyProtection="1">
      <alignment horizontal="center" vertical="center" wrapText="1"/>
    </xf>
    <xf numFmtId="0" fontId="21" fillId="0" borderId="0" xfId="0" applyFont="1" applyFill="1" applyBorder="1" applyAlignment="1">
      <alignment vertical="center" wrapText="1"/>
    </xf>
    <xf numFmtId="0" fontId="42" fillId="40" borderId="0" xfId="0" applyFont="1" applyFill="1" applyBorder="1" applyAlignment="1">
      <alignment vertical="top"/>
    </xf>
    <xf numFmtId="0" fontId="42" fillId="40" borderId="0" xfId="0" applyFont="1" applyFill="1" applyBorder="1" applyAlignment="1">
      <alignment horizontal="center" vertical="top"/>
    </xf>
    <xf numFmtId="0" fontId="0" fillId="39" borderId="0" xfId="0" applyFont="1" applyFill="1" applyBorder="1" applyAlignment="1">
      <alignment vertical="top"/>
    </xf>
    <xf numFmtId="0" fontId="36" fillId="39" borderId="0" xfId="0" applyNumberFormat="1" applyFont="1" applyFill="1" applyBorder="1" applyAlignment="1" applyProtection="1">
      <alignment vertical="top" wrapText="1"/>
    </xf>
    <xf numFmtId="0" fontId="34" fillId="0" borderId="0" xfId="0" applyNumberFormat="1" applyFont="1" applyFill="1" applyBorder="1" applyAlignment="1" applyProtection="1">
      <alignment vertical="top" wrapText="1"/>
    </xf>
    <xf numFmtId="0" fontId="41" fillId="0" borderId="0" xfId="0" applyNumberFormat="1" applyFont="1" applyFill="1" applyBorder="1" applyAlignment="1" applyProtection="1">
      <alignment vertical="top" wrapText="1"/>
    </xf>
    <xf numFmtId="0" fontId="42" fillId="39" borderId="0" xfId="0" applyFont="1" applyFill="1" applyBorder="1" applyAlignment="1">
      <alignment vertical="top"/>
    </xf>
    <xf numFmtId="0" fontId="48" fillId="0" borderId="0" xfId="0" applyNumberFormat="1" applyFont="1" applyFill="1" applyBorder="1" applyAlignment="1" applyProtection="1">
      <alignment horizontal="justify" vertical="top" wrapText="1"/>
    </xf>
    <xf numFmtId="0" fontId="34" fillId="39" borderId="0" xfId="65" applyFont="1" applyFill="1" applyBorder="1" applyAlignment="1">
      <alignment horizontal="center" vertical="top"/>
    </xf>
    <xf numFmtId="0" fontId="42" fillId="43" borderId="0" xfId="0" applyFont="1" applyFill="1" applyBorder="1" applyAlignment="1">
      <alignment horizontal="center" vertical="top"/>
    </xf>
    <xf numFmtId="0" fontId="34" fillId="43" borderId="0" xfId="0" applyNumberFormat="1" applyFont="1" applyFill="1" applyBorder="1" applyAlignment="1" applyProtection="1">
      <alignment horizontal="left" vertical="top" wrapText="1"/>
    </xf>
    <xf numFmtId="0" fontId="34" fillId="43" borderId="0" xfId="0" applyNumberFormat="1" applyFont="1" applyFill="1" applyBorder="1" applyAlignment="1" applyProtection="1">
      <alignment vertical="top" wrapText="1"/>
    </xf>
    <xf numFmtId="0" fontId="50" fillId="0" borderId="0" xfId="0" applyNumberFormat="1" applyFont="1" applyFill="1" applyBorder="1" applyAlignment="1" applyProtection="1">
      <alignment horizontal="center" vertical="top" wrapText="1"/>
    </xf>
    <xf numFmtId="0" fontId="41" fillId="0" borderId="0" xfId="0" applyNumberFormat="1" applyFont="1" applyFill="1" applyBorder="1" applyAlignment="1" applyProtection="1">
      <alignment horizontal="justify" vertical="top" wrapText="1"/>
    </xf>
    <xf numFmtId="0" fontId="34" fillId="39" borderId="0" xfId="0" applyNumberFormat="1" applyFont="1" applyFill="1" applyBorder="1" applyAlignment="1" applyProtection="1">
      <alignment horizontal="center" vertical="center" wrapText="1"/>
    </xf>
    <xf numFmtId="0" fontId="57" fillId="0" borderId="0" xfId="0" applyNumberFormat="1" applyFont="1" applyFill="1" applyBorder="1" applyAlignment="1" applyProtection="1">
      <alignment vertical="center" wrapText="1"/>
    </xf>
    <xf numFmtId="0" fontId="57" fillId="0" borderId="0" xfId="0" applyNumberFormat="1" applyFont="1" applyFill="1" applyBorder="1" applyAlignment="1" applyProtection="1">
      <alignment horizontal="center" wrapText="1"/>
      <protection locked="0"/>
    </xf>
    <xf numFmtId="0" fontId="57" fillId="0" borderId="0" xfId="0" applyNumberFormat="1" applyFont="1" applyFill="1" applyBorder="1" applyAlignment="1" applyProtection="1">
      <alignment horizontal="center" vertical="center" wrapText="1"/>
    </xf>
    <xf numFmtId="0" fontId="55" fillId="0" borderId="0"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wrapText="1"/>
    </xf>
    <xf numFmtId="0" fontId="57" fillId="0" borderId="0" xfId="0" applyNumberFormat="1" applyFont="1" applyFill="1" applyBorder="1" applyAlignment="1" applyProtection="1">
      <alignment horizontal="left" wrapText="1"/>
      <protection locked="0"/>
    </xf>
    <xf numFmtId="0" fontId="57" fillId="0" borderId="0" xfId="65" applyNumberFormat="1" applyFont="1" applyFill="1" applyBorder="1" applyAlignment="1" applyProtection="1">
      <alignment vertical="center" wrapText="1"/>
    </xf>
    <xf numFmtId="0" fontId="57" fillId="0" borderId="0" xfId="65" applyNumberFormat="1" applyFont="1" applyFill="1" applyBorder="1" applyAlignment="1" applyProtection="1">
      <alignment horizontal="center" vertical="center" wrapText="1"/>
    </xf>
    <xf numFmtId="0" fontId="57" fillId="0" borderId="0" xfId="65" applyNumberFormat="1" applyFont="1" applyFill="1" applyBorder="1" applyAlignment="1" applyProtection="1">
      <alignment vertical="center" wrapText="1"/>
      <protection locked="0"/>
    </xf>
    <xf numFmtId="0" fontId="55" fillId="0" borderId="0" xfId="65" applyNumberFormat="1" applyFont="1" applyFill="1" applyBorder="1" applyAlignment="1" applyProtection="1">
      <alignment horizontal="center" vertical="center" wrapText="1"/>
    </xf>
    <xf numFmtId="0" fontId="57" fillId="0" borderId="0" xfId="65" applyNumberFormat="1" applyFont="1" applyFill="1" applyBorder="1" applyAlignment="1" applyProtection="1">
      <alignment wrapText="1"/>
    </xf>
    <xf numFmtId="0" fontId="57" fillId="0" borderId="0" xfId="65" applyNumberFormat="1" applyFont="1" applyFill="1" applyBorder="1" applyAlignment="1" applyProtection="1">
      <alignment horizontal="center" wrapText="1"/>
    </xf>
    <xf numFmtId="0" fontId="57" fillId="0" borderId="0" xfId="65" applyNumberFormat="1" applyFont="1" applyFill="1" applyBorder="1" applyAlignment="1" applyProtection="1">
      <alignment wrapText="1"/>
      <protection locked="0"/>
    </xf>
    <xf numFmtId="0" fontId="57" fillId="0" borderId="0" xfId="0" applyNumberFormat="1" applyFont="1" applyFill="1" applyBorder="1" applyAlignment="1" applyProtection="1">
      <alignment vertical="center" wrapText="1"/>
      <protection locked="0"/>
    </xf>
    <xf numFmtId="0" fontId="55" fillId="0" borderId="0" xfId="0" applyNumberFormat="1" applyFont="1" applyFill="1" applyBorder="1" applyAlignment="1" applyProtection="1">
      <alignment wrapText="1"/>
    </xf>
    <xf numFmtId="0" fontId="55" fillId="0" borderId="0" xfId="65" applyNumberFormat="1" applyFont="1" applyFill="1" applyBorder="1" applyAlignment="1" applyProtection="1">
      <alignment horizontal="center" wrapText="1"/>
    </xf>
    <xf numFmtId="0" fontId="57" fillId="0" borderId="0" xfId="0" applyNumberFormat="1" applyFont="1" applyFill="1" applyBorder="1" applyAlignment="1" applyProtection="1">
      <alignment wrapText="1"/>
      <protection locked="0"/>
    </xf>
    <xf numFmtId="0" fontId="55" fillId="0" borderId="0" xfId="0" applyFont="1" applyFill="1" applyBorder="1" applyAlignment="1" applyProtection="1">
      <alignment horizontal="center" wrapText="1"/>
    </xf>
    <xf numFmtId="0" fontId="55" fillId="0" borderId="0" xfId="0" applyNumberFormat="1" applyFont="1" applyFill="1" applyBorder="1" applyAlignment="1" applyProtection="1">
      <alignment horizontal="left" wrapText="1"/>
    </xf>
    <xf numFmtId="0" fontId="55" fillId="0" borderId="0" xfId="0" applyNumberFormat="1" applyFont="1" applyFill="1" applyBorder="1" applyAlignment="1" applyProtection="1">
      <alignment horizontal="center" wrapText="1"/>
    </xf>
    <xf numFmtId="0" fontId="24" fillId="0" borderId="0" xfId="0" applyNumberFormat="1" applyFont="1" applyFill="1" applyBorder="1" applyAlignment="1" applyProtection="1">
      <alignment horizontal="center" vertical="top" wrapText="1"/>
    </xf>
    <xf numFmtId="0" fontId="21" fillId="0" borderId="0" xfId="0" applyFont="1" applyFill="1" applyBorder="1" applyAlignment="1">
      <alignment wrapText="1"/>
    </xf>
    <xf numFmtId="0" fontId="21" fillId="0" borderId="0" xfId="0" applyFont="1" applyBorder="1" applyAlignment="1">
      <alignment wrapText="1"/>
    </xf>
    <xf numFmtId="0" fontId="72" fillId="0" borderId="0" xfId="0" applyNumberFormat="1" applyFont="1" applyFill="1" applyBorder="1" applyAlignment="1" applyProtection="1">
      <alignment vertical="center" wrapText="1"/>
    </xf>
    <xf numFmtId="0" fontId="21" fillId="0" borderId="0" xfId="0" applyNumberFormat="1" applyFont="1" applyFill="1" applyBorder="1" applyAlignment="1" applyProtection="1">
      <alignment horizontal="center" vertical="top" wrapText="1"/>
    </xf>
    <xf numFmtId="0" fontId="55" fillId="0" borderId="32" xfId="0" applyNumberFormat="1" applyFont="1" applyFill="1" applyBorder="1" applyAlignment="1" applyProtection="1">
      <alignment vertical="center" wrapText="1"/>
    </xf>
    <xf numFmtId="0" fontId="55" fillId="0" borderId="32" xfId="0" applyNumberFormat="1" applyFont="1" applyFill="1" applyBorder="1" applyAlignment="1" applyProtection="1">
      <alignment horizontal="center" vertical="center" wrapText="1"/>
    </xf>
    <xf numFmtId="0" fontId="55" fillId="0" borderId="32" xfId="0" applyNumberFormat="1" applyFont="1" applyFill="1" applyBorder="1" applyAlignment="1" applyProtection="1">
      <alignment horizontal="center" vertical="center" wrapText="1"/>
      <protection locked="0"/>
    </xf>
    <xf numFmtId="0" fontId="21" fillId="0" borderId="32" xfId="0" applyNumberFormat="1" applyFont="1" applyFill="1" applyBorder="1" applyAlignment="1" applyProtection="1">
      <alignment vertical="center" wrapText="1"/>
    </xf>
    <xf numFmtId="0" fontId="55" fillId="0" borderId="18" xfId="0" applyNumberFormat="1" applyFont="1" applyFill="1" applyBorder="1" applyAlignment="1" applyProtection="1">
      <alignment horizontal="center" vertical="center" wrapText="1"/>
    </xf>
    <xf numFmtId="0" fontId="55" fillId="0" borderId="18" xfId="0" applyNumberFormat="1" applyFont="1" applyFill="1" applyBorder="1" applyAlignment="1" applyProtection="1">
      <alignment horizontal="center" vertical="center" wrapText="1"/>
      <protection locked="0"/>
    </xf>
    <xf numFmtId="0" fontId="55" fillId="0" borderId="17" xfId="0" applyNumberFormat="1" applyFont="1" applyFill="1" applyBorder="1" applyAlignment="1" applyProtection="1">
      <alignment horizontal="center" vertical="center" wrapText="1"/>
    </xf>
    <xf numFmtId="0" fontId="55"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wrapText="1"/>
    </xf>
    <xf numFmtId="0" fontId="55" fillId="0" borderId="17" xfId="0" applyNumberFormat="1" applyFont="1" applyFill="1" applyBorder="1" applyAlignment="1" applyProtection="1">
      <alignment horizontal="left" vertical="center" wrapText="1"/>
    </xf>
    <xf numFmtId="0" fontId="55" fillId="0" borderId="32" xfId="0" applyFont="1" applyBorder="1" applyAlignment="1">
      <alignment vertical="center"/>
    </xf>
    <xf numFmtId="0" fontId="70" fillId="0" borderId="18" xfId="0" applyNumberFormat="1" applyFont="1" applyFill="1" applyBorder="1" applyAlignment="1" applyProtection="1">
      <alignment wrapText="1"/>
    </xf>
    <xf numFmtId="0" fontId="57" fillId="0" borderId="0" xfId="65" applyNumberFormat="1" applyFont="1" applyFill="1" applyBorder="1" applyAlignment="1" applyProtection="1"/>
    <xf numFmtId="0" fontId="56" fillId="0" borderId="32" xfId="0" applyNumberFormat="1" applyFont="1" applyFill="1" applyBorder="1" applyAlignment="1" applyProtection="1">
      <alignment horizontal="left" vertical="center" wrapText="1"/>
      <protection locked="0"/>
    </xf>
    <xf numFmtId="0" fontId="70" fillId="0" borderId="32" xfId="0" applyNumberFormat="1" applyFont="1" applyFill="1" applyBorder="1" applyAlignment="1" applyProtection="1">
      <alignment wrapText="1"/>
    </xf>
    <xf numFmtId="0" fontId="55" fillId="0" borderId="18" xfId="0" applyNumberFormat="1" applyFont="1" applyFill="1" applyBorder="1" applyAlignment="1" applyProtection="1">
      <alignment horizontal="left" vertical="center" wrapText="1"/>
    </xf>
    <xf numFmtId="0" fontId="55" fillId="0" borderId="32" xfId="0" applyNumberFormat="1" applyFont="1" applyFill="1" applyBorder="1" applyAlignment="1" applyProtection="1">
      <alignment horizontal="left" vertical="center" wrapText="1"/>
    </xf>
    <xf numFmtId="0" fontId="55" fillId="0" borderId="32" xfId="0" applyFont="1" applyFill="1" applyBorder="1" applyAlignment="1" applyProtection="1">
      <alignment vertical="center" wrapText="1"/>
    </xf>
    <xf numFmtId="0" fontId="55" fillId="0" borderId="32" xfId="0" applyFont="1" applyFill="1" applyBorder="1" applyAlignment="1" applyProtection="1">
      <alignment horizontal="center" vertical="center" wrapText="1"/>
    </xf>
    <xf numFmtId="0" fontId="55" fillId="0" borderId="18" xfId="0" applyFont="1" applyFill="1" applyBorder="1" applyAlignment="1" applyProtection="1">
      <alignment vertical="center" wrapText="1"/>
    </xf>
    <xf numFmtId="0" fontId="55" fillId="0" borderId="18" xfId="0" applyFont="1" applyFill="1" applyBorder="1" applyAlignment="1" applyProtection="1">
      <alignment horizontal="center" vertical="center" wrapText="1"/>
    </xf>
    <xf numFmtId="0" fontId="55" fillId="0" borderId="17" xfId="0" applyFont="1" applyFill="1" applyBorder="1" applyAlignment="1" applyProtection="1">
      <alignment vertical="center" wrapText="1"/>
    </xf>
    <xf numFmtId="0" fontId="55" fillId="0" borderId="17" xfId="0" applyFont="1" applyFill="1" applyBorder="1" applyAlignment="1" applyProtection="1">
      <alignment horizontal="center" vertical="center" wrapText="1"/>
    </xf>
    <xf numFmtId="0" fontId="21" fillId="0" borderId="17" xfId="0" applyFont="1" applyBorder="1" applyAlignment="1">
      <alignment vertical="center" wrapText="1"/>
    </xf>
    <xf numFmtId="0" fontId="69" fillId="0" borderId="18" xfId="0" applyFont="1" applyFill="1" applyBorder="1" applyAlignment="1">
      <alignment vertical="center" wrapText="1"/>
    </xf>
    <xf numFmtId="0" fontId="70" fillId="0" borderId="18" xfId="0" applyNumberFormat="1" applyFont="1" applyFill="1" applyBorder="1" applyAlignment="1" applyProtection="1">
      <alignment vertical="center" wrapText="1"/>
    </xf>
    <xf numFmtId="0" fontId="55" fillId="0" borderId="18" xfId="0" applyFont="1" applyFill="1" applyBorder="1" applyAlignment="1">
      <alignment vertical="center"/>
    </xf>
    <xf numFmtId="0" fontId="55" fillId="0" borderId="32" xfId="0" applyNumberFormat="1" applyFont="1" applyFill="1" applyBorder="1" applyAlignment="1" applyProtection="1">
      <alignment horizontal="center" vertical="center"/>
    </xf>
    <xf numFmtId="0" fontId="72" fillId="0" borderId="18" xfId="0" applyNumberFormat="1" applyFont="1" applyFill="1" applyBorder="1" applyAlignment="1" applyProtection="1">
      <alignment vertical="center" wrapText="1"/>
    </xf>
    <xf numFmtId="0" fontId="72" fillId="0" borderId="17" xfId="0" applyNumberFormat="1" applyFont="1" applyFill="1" applyBorder="1" applyAlignment="1" applyProtection="1">
      <alignment vertical="center" wrapText="1"/>
    </xf>
    <xf numFmtId="0" fontId="72" fillId="0" borderId="32" xfId="0" applyNumberFormat="1" applyFont="1" applyFill="1" applyBorder="1" applyAlignment="1" applyProtection="1">
      <alignment vertical="center" wrapText="1"/>
    </xf>
    <xf numFmtId="0" fontId="55" fillId="0" borderId="32" xfId="0" applyFont="1" applyFill="1" applyBorder="1" applyAlignment="1">
      <alignment vertical="center" wrapText="1"/>
    </xf>
    <xf numFmtId="0" fontId="55" fillId="0" borderId="31" xfId="0" applyNumberFormat="1" applyFont="1" applyFill="1" applyBorder="1" applyAlignment="1" applyProtection="1">
      <alignment vertical="center" wrapText="1"/>
    </xf>
    <xf numFmtId="0" fontId="55" fillId="0" borderId="31" xfId="0" applyNumberFormat="1" applyFont="1" applyFill="1" applyBorder="1" applyAlignment="1" applyProtection="1">
      <alignment horizontal="center" vertical="center" wrapText="1"/>
    </xf>
    <xf numFmtId="0" fontId="55" fillId="0" borderId="31"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left" vertical="center" wrapText="1"/>
      <protection locked="0"/>
    </xf>
    <xf numFmtId="0" fontId="70" fillId="0" borderId="31" xfId="0" applyNumberFormat="1" applyFont="1" applyFill="1" applyBorder="1" applyAlignment="1" applyProtection="1">
      <alignment wrapText="1"/>
    </xf>
    <xf numFmtId="0" fontId="21" fillId="0" borderId="31" xfId="0" applyFont="1" applyFill="1" applyBorder="1" applyAlignment="1">
      <alignment vertical="center" wrapText="1"/>
    </xf>
    <xf numFmtId="0" fontId="55" fillId="0" borderId="18" xfId="0" applyFont="1" applyFill="1" applyBorder="1" applyAlignment="1">
      <alignment horizontal="center" vertical="center"/>
    </xf>
    <xf numFmtId="0" fontId="55" fillId="0" borderId="17" xfId="0" applyFont="1" applyFill="1" applyBorder="1" applyAlignment="1">
      <alignment horizontal="center" vertical="center"/>
    </xf>
    <xf numFmtId="0" fontId="56" fillId="0" borderId="0" xfId="0" applyNumberFormat="1" applyFont="1" applyFill="1" applyBorder="1" applyAlignment="1" applyProtection="1">
      <alignment horizontal="left" vertical="center" wrapText="1"/>
    </xf>
    <xf numFmtId="0" fontId="75" fillId="0" borderId="0" xfId="0" applyNumberFormat="1" applyFont="1" applyFill="1" applyBorder="1" applyAlignment="1" applyProtection="1">
      <alignment horizontal="left" vertical="center" wrapText="1"/>
    </xf>
    <xf numFmtId="0" fontId="56" fillId="0" borderId="0" xfId="65" applyNumberFormat="1" applyFont="1" applyFill="1" applyBorder="1" applyAlignment="1" applyProtection="1">
      <alignment horizontal="left" vertical="center" wrapText="1"/>
    </xf>
    <xf numFmtId="0" fontId="56" fillId="0" borderId="0" xfId="65" applyNumberFormat="1" applyFont="1" applyFill="1" applyBorder="1" applyAlignment="1" applyProtection="1">
      <alignment horizontal="left" wrapText="1"/>
    </xf>
    <xf numFmtId="0" fontId="75" fillId="0" borderId="0" xfId="0" applyNumberFormat="1" applyFont="1" applyFill="1" applyBorder="1" applyAlignment="1" applyProtection="1">
      <alignment horizontal="left" wrapText="1"/>
    </xf>
    <xf numFmtId="0" fontId="56" fillId="0" borderId="0" xfId="0" applyNumberFormat="1" applyFont="1" applyFill="1" applyBorder="1" applyAlignment="1" applyProtection="1">
      <alignment horizontal="left" wrapText="1"/>
    </xf>
    <xf numFmtId="0" fontId="74" fillId="0" borderId="0" xfId="0" applyNumberFormat="1" applyFont="1" applyFill="1" applyBorder="1" applyAlignment="1" applyProtection="1">
      <alignment horizontal="left" vertical="center" wrapText="1"/>
    </xf>
    <xf numFmtId="0" fontId="76" fillId="0" borderId="0" xfId="0" applyFont="1" applyBorder="1" applyAlignment="1">
      <alignment horizontal="left" vertical="center"/>
    </xf>
    <xf numFmtId="0" fontId="76" fillId="0" borderId="18" xfId="0" applyFont="1" applyFill="1" applyBorder="1" applyAlignment="1" applyProtection="1">
      <alignment horizontal="left" vertical="center" wrapText="1"/>
      <protection locked="0"/>
    </xf>
    <xf numFmtId="0" fontId="21" fillId="0" borderId="0" xfId="0" applyNumberFormat="1" applyFont="1" applyFill="1" applyBorder="1" applyAlignment="1" applyProtection="1">
      <alignment wrapText="1"/>
    </xf>
    <xf numFmtId="0" fontId="55" fillId="0" borderId="0" xfId="0" applyFont="1"/>
    <xf numFmtId="0" fontId="55" fillId="0" borderId="0" xfId="0" applyFont="1" applyAlignment="1">
      <alignment horizontal="center" vertical="center"/>
    </xf>
    <xf numFmtId="0" fontId="55" fillId="0" borderId="0" xfId="0" applyFont="1" applyAlignment="1">
      <alignment wrapText="1"/>
    </xf>
    <xf numFmtId="0" fontId="55" fillId="0" borderId="0" xfId="0" applyFont="1" applyAlignment="1">
      <alignment horizontal="center"/>
    </xf>
    <xf numFmtId="0" fontId="70" fillId="0" borderId="0" xfId="0" applyFont="1" applyAlignment="1">
      <alignment horizontal="left" vertical="center" wrapText="1"/>
    </xf>
    <xf numFmtId="0" fontId="55" fillId="0" borderId="0" xfId="0" applyFont="1" applyAlignment="1">
      <alignment horizontal="left" vertical="center"/>
    </xf>
    <xf numFmtId="0" fontId="78" fillId="0" borderId="38" xfId="0" applyFont="1" applyBorder="1" applyAlignment="1">
      <alignment horizontal="center" vertical="center" wrapText="1"/>
    </xf>
    <xf numFmtId="0" fontId="78" fillId="0" borderId="0" xfId="0" applyFont="1"/>
    <xf numFmtId="0" fontId="34" fillId="0" borderId="38" xfId="0" applyNumberFormat="1" applyFont="1" applyFill="1" applyBorder="1" applyAlignment="1" applyProtection="1">
      <alignment horizontal="center" vertical="center" wrapText="1"/>
    </xf>
    <xf numFmtId="0" fontId="55" fillId="0" borderId="38" xfId="0" applyNumberFormat="1"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xf>
    <xf numFmtId="0" fontId="55" fillId="0" borderId="38" xfId="0" applyNumberFormat="1" applyFont="1" applyFill="1" applyBorder="1" applyAlignment="1" applyProtection="1">
      <alignment horizontal="center" vertical="center" wrapText="1"/>
      <protection locked="0"/>
    </xf>
    <xf numFmtId="0" fontId="56" fillId="0" borderId="38" xfId="0" applyNumberFormat="1" applyFont="1" applyFill="1" applyBorder="1" applyAlignment="1" applyProtection="1">
      <alignment horizontal="left" vertical="center" wrapText="1"/>
    </xf>
    <xf numFmtId="0" fontId="42" fillId="0" borderId="38" xfId="0" applyFont="1" applyBorder="1" applyAlignment="1">
      <alignment horizontal="center" vertical="center"/>
    </xf>
    <xf numFmtId="0" fontId="0" fillId="0" borderId="38" xfId="0" applyBorder="1"/>
    <xf numFmtId="0" fontId="42" fillId="0" borderId="38" xfId="0" applyFont="1" applyFill="1" applyBorder="1" applyAlignment="1">
      <alignment horizontal="center" vertical="center"/>
    </xf>
    <xf numFmtId="0" fontId="55" fillId="0" borderId="38" xfId="65" applyFont="1" applyBorder="1" applyAlignment="1">
      <alignment horizontal="center" vertical="center"/>
    </xf>
    <xf numFmtId="0" fontId="56" fillId="0" borderId="38" xfId="0" applyNumberFormat="1" applyFont="1" applyFill="1" applyBorder="1" applyAlignment="1" applyProtection="1">
      <alignment horizontal="left" vertical="center" wrapText="1"/>
      <protection locked="0"/>
    </xf>
    <xf numFmtId="0" fontId="55" fillId="0" borderId="38" xfId="0" applyNumberFormat="1" applyFont="1" applyFill="1" applyBorder="1" applyAlignment="1" applyProtection="1">
      <alignment horizontal="center" vertical="center"/>
    </xf>
    <xf numFmtId="0" fontId="55" fillId="0" borderId="38" xfId="0" applyFont="1" applyFill="1" applyBorder="1" applyAlignment="1" applyProtection="1">
      <alignment vertical="center" wrapText="1"/>
    </xf>
    <xf numFmtId="0" fontId="55" fillId="0" borderId="38" xfId="0" applyFont="1" applyFill="1" applyBorder="1" applyAlignment="1" applyProtection="1">
      <alignment horizontal="center" vertical="center" wrapText="1"/>
    </xf>
    <xf numFmtId="0" fontId="55" fillId="0" borderId="38" xfId="0" applyNumberFormat="1" applyFont="1" applyFill="1" applyBorder="1" applyAlignment="1" applyProtection="1">
      <alignment horizontal="left" vertical="center" wrapText="1"/>
    </xf>
    <xf numFmtId="0" fontId="42" fillId="39" borderId="38" xfId="0" applyFont="1" applyFill="1" applyBorder="1" applyAlignment="1">
      <alignment horizontal="center" vertical="top"/>
    </xf>
    <xf numFmtId="0" fontId="34" fillId="39" borderId="38" xfId="65" applyFont="1" applyFill="1" applyBorder="1" applyAlignment="1">
      <alignment horizontal="center" vertical="top"/>
    </xf>
    <xf numFmtId="0" fontId="55" fillId="0" borderId="38" xfId="0" applyFont="1" applyFill="1" applyBorder="1" applyAlignment="1">
      <alignment horizontal="left" vertical="center" wrapText="1"/>
    </xf>
    <xf numFmtId="0" fontId="42" fillId="42" borderId="38" xfId="0" applyFont="1" applyFill="1" applyBorder="1" applyAlignment="1">
      <alignment horizontal="center" vertical="top"/>
    </xf>
    <xf numFmtId="0" fontId="76" fillId="0" borderId="38" xfId="0" applyFont="1" applyBorder="1" applyAlignment="1">
      <alignment horizontal="left" vertical="center"/>
    </xf>
    <xf numFmtId="0" fontId="76" fillId="0" borderId="38" xfId="0" applyFont="1" applyBorder="1" applyAlignment="1">
      <alignment horizontal="left"/>
    </xf>
    <xf numFmtId="0" fontId="76" fillId="0" borderId="38" xfId="0" applyFont="1" applyFill="1" applyBorder="1" applyAlignment="1" applyProtection="1">
      <alignment horizontal="left" vertical="center" wrapText="1"/>
      <protection locked="0"/>
    </xf>
    <xf numFmtId="0" fontId="76" fillId="0" borderId="38" xfId="0" applyNumberFormat="1" applyFont="1" applyFill="1" applyBorder="1" applyAlignment="1" applyProtection="1">
      <alignment horizontal="left" vertical="center" wrapText="1"/>
    </xf>
    <xf numFmtId="0" fontId="42" fillId="40" borderId="38" xfId="0" applyFont="1" applyFill="1" applyBorder="1" applyAlignment="1">
      <alignment horizontal="center" vertical="top"/>
    </xf>
    <xf numFmtId="0" fontId="34" fillId="0" borderId="38" xfId="65" applyFont="1" applyBorder="1" applyAlignment="1">
      <alignment horizontal="center" vertical="center"/>
    </xf>
    <xf numFmtId="0" fontId="55" fillId="0" borderId="38" xfId="0" applyFont="1" applyFill="1" applyBorder="1" applyAlignment="1">
      <alignment horizontal="left" vertical="center"/>
    </xf>
    <xf numFmtId="0" fontId="63" fillId="0" borderId="38" xfId="0" applyNumberFormat="1" applyFont="1" applyFill="1" applyBorder="1" applyAlignment="1" applyProtection="1">
      <alignment horizontal="left" vertical="center" wrapText="1"/>
      <protection locked="0"/>
    </xf>
    <xf numFmtId="0" fontId="57" fillId="0" borderId="38" xfId="0" applyNumberFormat="1" applyFont="1" applyFill="1" applyBorder="1" applyAlignment="1" applyProtection="1">
      <alignment horizontal="center" vertical="center"/>
    </xf>
    <xf numFmtId="0" fontId="55" fillId="0" borderId="38" xfId="0" applyFont="1" applyBorder="1"/>
    <xf numFmtId="0" fontId="55" fillId="0" borderId="38" xfId="0" applyFont="1" applyBorder="1" applyAlignment="1">
      <alignment horizontal="justify" vertical="center"/>
    </xf>
    <xf numFmtId="0" fontId="55" fillId="0" borderId="38" xfId="0" applyFont="1" applyBorder="1" applyAlignment="1">
      <alignment wrapText="1"/>
    </xf>
    <xf numFmtId="0" fontId="55" fillId="0" borderId="38" xfId="0" applyFont="1" applyFill="1" applyBorder="1" applyAlignment="1">
      <alignment vertical="center"/>
    </xf>
    <xf numFmtId="0" fontId="74" fillId="0" borderId="38" xfId="0" applyNumberFormat="1" applyFont="1" applyFill="1" applyBorder="1" applyAlignment="1" applyProtection="1">
      <alignment horizontal="left" vertical="center" wrapText="1"/>
    </xf>
    <xf numFmtId="0" fontId="55" fillId="0" borderId="38" xfId="0" applyFont="1" applyFill="1" applyBorder="1" applyAlignment="1">
      <alignment vertical="center" wrapText="1"/>
    </xf>
    <xf numFmtId="0" fontId="55" fillId="0" borderId="38" xfId="0" applyFont="1" applyFill="1" applyBorder="1" applyAlignment="1">
      <alignment horizontal="center" vertical="center"/>
    </xf>
    <xf numFmtId="0" fontId="56" fillId="0" borderId="38" xfId="0" applyFont="1" applyFill="1" applyBorder="1" applyAlignment="1" applyProtection="1">
      <alignment horizontal="left" vertical="center"/>
      <protection locked="0"/>
    </xf>
    <xf numFmtId="0" fontId="65" fillId="0" borderId="38" xfId="0" applyFont="1" applyBorder="1" applyAlignment="1">
      <alignment horizontal="center" vertical="center"/>
    </xf>
    <xf numFmtId="0" fontId="55" fillId="0" borderId="0" xfId="0" applyFont="1" applyAlignment="1">
      <alignment vertical="center" wrapText="1"/>
    </xf>
    <xf numFmtId="0" fontId="55" fillId="0" borderId="38" xfId="0" applyFont="1" applyFill="1" applyBorder="1" applyAlignment="1">
      <alignment wrapText="1"/>
    </xf>
    <xf numFmtId="0" fontId="66" fillId="0" borderId="38" xfId="0" applyFont="1" applyFill="1" applyBorder="1" applyAlignment="1">
      <alignment horizontal="center" vertical="center"/>
    </xf>
    <xf numFmtId="0" fontId="42" fillId="17" borderId="0" xfId="0" applyFont="1" applyFill="1" applyBorder="1" applyAlignment="1"/>
    <xf numFmtId="0" fontId="42" fillId="17" borderId="0" xfId="0" applyFont="1" applyFill="1" applyBorder="1" applyAlignment="1">
      <alignment horizontal="center"/>
    </xf>
    <xf numFmtId="0" fontId="34" fillId="17" borderId="0" xfId="0" applyNumberFormat="1" applyFont="1" applyFill="1" applyBorder="1" applyAlignment="1" applyProtection="1">
      <alignment wrapText="1"/>
    </xf>
    <xf numFmtId="0" fontId="26" fillId="46" borderId="31" xfId="63" applyFont="1" applyFill="1" applyBorder="1" applyAlignment="1" applyProtection="1">
      <alignment horizontal="center" vertical="center"/>
      <protection locked="0"/>
    </xf>
    <xf numFmtId="0" fontId="30" fillId="46" borderId="12" xfId="63" applyFont="1" applyFill="1" applyBorder="1" applyAlignment="1">
      <alignment vertical="center" wrapText="1"/>
    </xf>
    <xf numFmtId="0" fontId="30" fillId="46" borderId="24" xfId="63" applyFont="1" applyFill="1" applyBorder="1" applyAlignment="1">
      <alignment vertical="center" wrapText="1"/>
    </xf>
    <xf numFmtId="0" fontId="33" fillId="46" borderId="9" xfId="63" applyFont="1" applyFill="1" applyBorder="1" applyAlignment="1">
      <alignment horizontal="center" vertical="center" wrapText="1"/>
    </xf>
    <xf numFmtId="0" fontId="33" fillId="46" borderId="13" xfId="63" applyFont="1" applyFill="1" applyBorder="1" applyAlignment="1">
      <alignment horizontal="center" vertical="center" wrapText="1"/>
    </xf>
    <xf numFmtId="0" fontId="37" fillId="36" borderId="38" xfId="0" applyNumberFormat="1" applyFont="1" applyFill="1" applyBorder="1" applyAlignment="1" applyProtection="1">
      <alignment horizontal="left" vertical="center" wrapText="1"/>
    </xf>
    <xf numFmtId="0" fontId="37" fillId="36" borderId="38" xfId="0" applyNumberFormat="1" applyFont="1" applyFill="1" applyBorder="1" applyAlignment="1" applyProtection="1">
      <alignment horizontal="center" vertical="center"/>
    </xf>
    <xf numFmtId="0" fontId="37" fillId="36" borderId="38" xfId="0" applyNumberFormat="1" applyFont="1" applyFill="1" applyBorder="1" applyAlignment="1" applyProtection="1">
      <alignment horizontal="center" vertical="center" wrapText="1"/>
      <protection locked="0"/>
    </xf>
    <xf numFmtId="0" fontId="64" fillId="36" borderId="38" xfId="0" applyNumberFormat="1" applyFont="1" applyFill="1" applyBorder="1" applyAlignment="1" applyProtection="1">
      <alignment horizontal="left" vertical="center" wrapText="1"/>
    </xf>
    <xf numFmtId="0" fontId="37" fillId="36" borderId="31" xfId="0" applyNumberFormat="1" applyFont="1" applyFill="1" applyBorder="1" applyAlignment="1" applyProtection="1">
      <alignment horizontal="center" vertical="center" wrapText="1"/>
    </xf>
    <xf numFmtId="0" fontId="26" fillId="36" borderId="31" xfId="0" applyNumberFormat="1" applyFont="1" applyFill="1" applyBorder="1" applyAlignment="1" applyProtection="1">
      <alignment horizontal="center" vertical="top" wrapText="1"/>
    </xf>
    <xf numFmtId="0" fontId="37" fillId="36" borderId="33" xfId="0" applyNumberFormat="1" applyFont="1" applyFill="1" applyBorder="1" applyAlignment="1" applyProtection="1">
      <alignment horizontal="center" vertical="center" wrapText="1"/>
    </xf>
    <xf numFmtId="0" fontId="26" fillId="36" borderId="38" xfId="0" applyNumberFormat="1" applyFont="1" applyFill="1" applyBorder="1" applyAlignment="1" applyProtection="1">
      <alignment horizontal="center" vertical="top" wrapText="1"/>
    </xf>
    <xf numFmtId="0" fontId="34" fillId="48" borderId="33" xfId="0" applyNumberFormat="1" applyFont="1" applyFill="1" applyBorder="1" applyAlignment="1" applyProtection="1">
      <alignment vertical="center" wrapText="1"/>
    </xf>
    <xf numFmtId="0" fontId="26" fillId="36" borderId="38" xfId="0" applyNumberFormat="1" applyFont="1" applyFill="1" applyBorder="1" applyAlignment="1" applyProtection="1">
      <alignment horizontal="center" vertical="center" wrapText="1"/>
    </xf>
    <xf numFmtId="0" fontId="37" fillId="46" borderId="38" xfId="0" applyNumberFormat="1" applyFont="1" applyFill="1" applyBorder="1" applyAlignment="1" applyProtection="1">
      <alignment horizontal="left" vertical="center" wrapText="1"/>
    </xf>
    <xf numFmtId="0" fontId="37" fillId="46" borderId="38" xfId="0" applyNumberFormat="1" applyFont="1" applyFill="1" applyBorder="1" applyAlignment="1" applyProtection="1">
      <alignment horizontal="center" vertical="center"/>
    </xf>
    <xf numFmtId="0" fontId="37" fillId="46" borderId="38" xfId="0" applyNumberFormat="1" applyFont="1" applyFill="1" applyBorder="1" applyAlignment="1" applyProtection="1">
      <alignment horizontal="center" vertical="center" wrapText="1"/>
      <protection locked="0"/>
    </xf>
    <xf numFmtId="0" fontId="64" fillId="46" borderId="38" xfId="0" applyNumberFormat="1" applyFont="1" applyFill="1" applyBorder="1" applyAlignment="1" applyProtection="1">
      <alignment horizontal="left" vertical="center" wrapText="1"/>
      <protection locked="0"/>
    </xf>
    <xf numFmtId="0" fontId="56" fillId="48" borderId="33" xfId="0" applyNumberFormat="1" applyFont="1" applyFill="1" applyBorder="1" applyAlignment="1" applyProtection="1">
      <alignment vertical="center" wrapText="1"/>
    </xf>
    <xf numFmtId="0" fontId="26" fillId="48" borderId="38" xfId="0" applyNumberFormat="1" applyFont="1" applyFill="1" applyBorder="1" applyAlignment="1" applyProtection="1">
      <alignment horizontal="center" vertical="center" wrapText="1"/>
    </xf>
    <xf numFmtId="0" fontId="61" fillId="48" borderId="38" xfId="0" applyNumberFormat="1" applyFont="1" applyFill="1" applyBorder="1" applyAlignment="1" applyProtection="1">
      <alignment horizontal="left" vertical="center" wrapText="1"/>
    </xf>
    <xf numFmtId="0" fontId="58" fillId="48" borderId="38" xfId="0" applyNumberFormat="1" applyFont="1" applyFill="1" applyBorder="1" applyAlignment="1" applyProtection="1">
      <alignment horizontal="left" vertical="center" wrapText="1"/>
    </xf>
    <xf numFmtId="0" fontId="58" fillId="48" borderId="38" xfId="0" applyNumberFormat="1" applyFont="1" applyFill="1" applyBorder="1" applyAlignment="1" applyProtection="1">
      <alignment horizontal="center" vertical="center"/>
    </xf>
    <xf numFmtId="0" fontId="58" fillId="48" borderId="38" xfId="0" applyNumberFormat="1" applyFont="1" applyFill="1" applyBorder="1" applyAlignment="1" applyProtection="1">
      <alignment horizontal="center" vertical="center" wrapText="1"/>
      <protection locked="0"/>
    </xf>
    <xf numFmtId="0" fontId="56" fillId="48" borderId="34" xfId="0" applyNumberFormat="1" applyFont="1" applyFill="1" applyBorder="1" applyAlignment="1" applyProtection="1">
      <alignment vertical="center" wrapText="1"/>
    </xf>
    <xf numFmtId="0" fontId="79" fillId="36" borderId="38" xfId="0" applyNumberFormat="1" applyFont="1" applyFill="1" applyBorder="1" applyAlignment="1" applyProtection="1">
      <alignment horizontal="left" vertical="center" wrapText="1"/>
    </xf>
    <xf numFmtId="0" fontId="79" fillId="48" borderId="38" xfId="0" applyNumberFormat="1" applyFont="1" applyFill="1" applyBorder="1" applyAlignment="1" applyProtection="1">
      <alignment horizontal="center" vertical="center" wrapText="1"/>
    </xf>
    <xf numFmtId="0" fontId="80" fillId="48" borderId="38" xfId="0" applyNumberFormat="1" applyFont="1" applyFill="1" applyBorder="1" applyAlignment="1" applyProtection="1">
      <alignment horizontal="left" vertical="center" wrapText="1"/>
    </xf>
    <xf numFmtId="0" fontId="73" fillId="48" borderId="38" xfId="0" applyFont="1" applyFill="1" applyBorder="1" applyAlignment="1">
      <alignment horizontal="center" vertical="center" wrapText="1"/>
    </xf>
    <xf numFmtId="0" fontId="73" fillId="48" borderId="38" xfId="0" applyFont="1" applyFill="1" applyBorder="1" applyAlignment="1">
      <alignment vertical="center" wrapText="1"/>
    </xf>
    <xf numFmtId="0" fontId="81" fillId="48" borderId="38" xfId="0" applyFont="1" applyFill="1" applyBorder="1" applyAlignment="1">
      <alignment horizontal="left" vertical="center" wrapText="1"/>
    </xf>
    <xf numFmtId="0" fontId="57" fillId="0" borderId="18" xfId="0" applyNumberFormat="1" applyFont="1" applyFill="1" applyBorder="1" applyAlignment="1" applyProtection="1">
      <alignment horizontal="left" vertical="center" wrapText="1"/>
    </xf>
    <xf numFmtId="0" fontId="57" fillId="0" borderId="18" xfId="0" applyFont="1" applyFill="1" applyBorder="1" applyAlignment="1">
      <alignment vertical="center" wrapText="1"/>
    </xf>
    <xf numFmtId="0" fontId="57" fillId="0" borderId="32" xfId="0" applyNumberFormat="1" applyFont="1" applyFill="1" applyBorder="1" applyAlignment="1" applyProtection="1">
      <alignment vertical="center" wrapText="1"/>
    </xf>
    <xf numFmtId="0" fontId="57" fillId="0" borderId="18" xfId="0" applyFont="1" applyFill="1" applyBorder="1" applyAlignment="1">
      <alignment vertical="center"/>
    </xf>
    <xf numFmtId="0" fontId="76" fillId="0" borderId="18" xfId="0" applyFont="1" applyBorder="1" applyAlignment="1" applyProtection="1">
      <alignment horizontal="left"/>
      <protection locked="0"/>
    </xf>
    <xf numFmtId="0" fontId="56" fillId="0" borderId="0" xfId="65" applyNumberFormat="1" applyFont="1" applyFill="1" applyBorder="1" applyAlignment="1" applyProtection="1">
      <alignment horizontal="left" wrapText="1"/>
      <protection locked="0"/>
    </xf>
    <xf numFmtId="0" fontId="76" fillId="0" borderId="18" xfId="0" applyNumberFormat="1" applyFont="1" applyFill="1" applyBorder="1" applyAlignment="1" applyProtection="1">
      <alignment horizontal="left" vertical="center" wrapText="1"/>
      <protection locked="0"/>
    </xf>
    <xf numFmtId="0" fontId="74" fillId="0" borderId="18" xfId="0" applyNumberFormat="1" applyFont="1" applyFill="1" applyBorder="1" applyAlignment="1" applyProtection="1">
      <alignment horizontal="left" vertical="center" wrapText="1"/>
      <protection locked="0"/>
    </xf>
    <xf numFmtId="0" fontId="76" fillId="0" borderId="32" xfId="0" applyFont="1" applyBorder="1" applyAlignment="1" applyProtection="1">
      <alignment horizontal="left" vertical="center"/>
      <protection locked="0"/>
    </xf>
    <xf numFmtId="0" fontId="76" fillId="0" borderId="18" xfId="0" applyFont="1" applyBorder="1" applyAlignment="1" applyProtection="1">
      <alignment horizontal="left" vertical="center"/>
      <protection locked="0"/>
    </xf>
    <xf numFmtId="0" fontId="21" fillId="0" borderId="0" xfId="63" applyFont="1" applyAlignment="1">
      <alignment horizontal="right" vertical="center"/>
    </xf>
    <xf numFmtId="0" fontId="26" fillId="49" borderId="31" xfId="63" applyFont="1" applyFill="1" applyBorder="1" applyAlignment="1" applyProtection="1">
      <alignment horizontal="center" vertical="center"/>
      <protection locked="0"/>
    </xf>
    <xf numFmtId="0" fontId="26" fillId="50" borderId="31" xfId="63" applyFont="1" applyFill="1" applyBorder="1" applyAlignment="1" applyProtection="1">
      <alignment horizontal="center" vertical="center"/>
      <protection locked="0"/>
    </xf>
    <xf numFmtId="0" fontId="55" fillId="0" borderId="39" xfId="0" applyNumberFormat="1" applyFont="1" applyFill="1" applyBorder="1" applyAlignment="1" applyProtection="1">
      <alignment vertical="center" wrapText="1"/>
    </xf>
    <xf numFmtId="0" fontId="55" fillId="0" borderId="39" xfId="0" applyNumberFormat="1" applyFont="1" applyFill="1" applyBorder="1" applyAlignment="1" applyProtection="1">
      <alignment horizontal="center" vertical="center" wrapText="1"/>
    </xf>
    <xf numFmtId="0" fontId="55" fillId="0" borderId="39" xfId="0" applyNumberFormat="1" applyFont="1" applyFill="1" applyBorder="1" applyAlignment="1" applyProtection="1">
      <alignment horizontal="center" vertical="center" wrapText="1"/>
      <protection locked="0"/>
    </xf>
    <xf numFmtId="0" fontId="56" fillId="0" borderId="39" xfId="0" applyNumberFormat="1" applyFont="1" applyFill="1" applyBorder="1" applyAlignment="1" applyProtection="1">
      <alignment horizontal="left" vertical="center" wrapText="1"/>
      <protection locked="0"/>
    </xf>
    <xf numFmtId="0" fontId="21" fillId="0" borderId="39" xfId="0" applyNumberFormat="1" applyFont="1" applyFill="1" applyBorder="1" applyAlignment="1" applyProtection="1">
      <alignment vertical="center" wrapText="1"/>
    </xf>
    <xf numFmtId="0" fontId="55" fillId="51" borderId="18" xfId="0" applyNumberFormat="1" applyFont="1" applyFill="1" applyBorder="1" applyAlignment="1" applyProtection="1">
      <alignment vertical="center" wrapText="1"/>
    </xf>
    <xf numFmtId="0" fontId="55" fillId="0" borderId="33" xfId="0" applyNumberFormat="1" applyFont="1" applyFill="1" applyBorder="1" applyAlignment="1" applyProtection="1">
      <alignment horizontal="left" vertical="center" wrapText="1"/>
    </xf>
    <xf numFmtId="0" fontId="55" fillId="0" borderId="33" xfId="0" applyNumberFormat="1" applyFont="1" applyFill="1" applyBorder="1" applyAlignment="1" applyProtection="1">
      <alignment horizontal="center" vertical="center" wrapText="1"/>
      <protection locked="0"/>
    </xf>
    <xf numFmtId="0" fontId="56" fillId="0" borderId="33" xfId="0" applyNumberFormat="1" applyFont="1" applyFill="1" applyBorder="1" applyAlignment="1" applyProtection="1">
      <alignment horizontal="left" vertical="center" wrapText="1"/>
      <protection locked="0"/>
    </xf>
    <xf numFmtId="0" fontId="55" fillId="0" borderId="39" xfId="0" applyNumberFormat="1" applyFont="1" applyFill="1" applyBorder="1" applyAlignment="1" applyProtection="1">
      <alignment horizontal="left" vertical="center" wrapText="1"/>
    </xf>
    <xf numFmtId="0" fontId="70" fillId="0" borderId="39" xfId="0" applyNumberFormat="1" applyFont="1" applyFill="1" applyBorder="1" applyAlignment="1" applyProtection="1">
      <alignment wrapText="1"/>
    </xf>
    <xf numFmtId="0" fontId="36" fillId="33" borderId="0" xfId="0" applyNumberFormat="1" applyFont="1" applyFill="1" applyBorder="1" applyAlignment="1" applyProtection="1">
      <alignment horizontal="left" vertical="center" wrapText="1"/>
    </xf>
    <xf numFmtId="0" fontId="34" fillId="33" borderId="0" xfId="0" applyNumberFormat="1" applyFont="1" applyFill="1" applyBorder="1" applyAlignment="1" applyProtection="1">
      <alignment vertical="center" wrapText="1"/>
    </xf>
    <xf numFmtId="0" fontId="41" fillId="34" borderId="0" xfId="0" applyNumberFormat="1" applyFont="1" applyFill="1" applyBorder="1" applyAlignment="1" applyProtection="1">
      <alignment vertical="center" wrapText="1"/>
    </xf>
    <xf numFmtId="0" fontId="34" fillId="0" borderId="18" xfId="0" applyNumberFormat="1" applyFont="1" applyFill="1" applyBorder="1" applyAlignment="1" applyProtection="1">
      <alignment vertical="center" wrapText="1"/>
    </xf>
    <xf numFmtId="0" fontId="34" fillId="0" borderId="18" xfId="0" applyNumberFormat="1" applyFont="1" applyFill="1" applyBorder="1" applyAlignment="1" applyProtection="1">
      <alignment horizontal="center" vertical="center"/>
    </xf>
    <xf numFmtId="0" fontId="42" fillId="0" borderId="0" xfId="0" applyFont="1" applyBorder="1" applyAlignment="1">
      <alignment vertical="center" wrapText="1"/>
    </xf>
    <xf numFmtId="0" fontId="55" fillId="0" borderId="0" xfId="0" applyNumberFormat="1" applyFont="1" applyFill="1" applyBorder="1" applyAlignment="1" applyProtection="1">
      <alignment horizontal="center" vertical="center" wrapText="1"/>
    </xf>
    <xf numFmtId="0" fontId="56" fillId="0" borderId="0" xfId="0" applyNumberFormat="1" applyFont="1" applyFill="1" applyBorder="1" applyAlignment="1" applyProtection="1">
      <alignment horizontal="left" vertical="center" wrapText="1"/>
      <protection locked="0"/>
    </xf>
    <xf numFmtId="0" fontId="55" fillId="0" borderId="33" xfId="0" applyNumberFormat="1" applyFont="1" applyFill="1" applyBorder="1" applyAlignment="1" applyProtection="1">
      <alignment vertical="center" wrapText="1"/>
    </xf>
    <xf numFmtId="0" fontId="55" fillId="0" borderId="33" xfId="0" applyNumberFormat="1" applyFont="1" applyFill="1" applyBorder="1" applyAlignment="1" applyProtection="1">
      <alignment horizontal="center" vertical="center" wrapText="1"/>
    </xf>
    <xf numFmtId="0" fontId="21" fillId="0" borderId="33" xfId="0" applyNumberFormat="1" applyFont="1" applyFill="1" applyBorder="1" applyAlignment="1" applyProtection="1">
      <alignment vertical="center" wrapText="1"/>
    </xf>
    <xf numFmtId="0" fontId="42" fillId="0" borderId="34" xfId="0" applyFont="1" applyBorder="1" applyAlignment="1">
      <alignment vertical="center"/>
    </xf>
    <xf numFmtId="0" fontId="55" fillId="0" borderId="34" xfId="65" applyFont="1" applyBorder="1" applyAlignment="1">
      <alignment horizontal="center" vertical="center"/>
    </xf>
    <xf numFmtId="0" fontId="37" fillId="27" borderId="34" xfId="0" applyNumberFormat="1" applyFont="1" applyFill="1" applyBorder="1" applyAlignment="1" applyProtection="1">
      <alignment vertical="center" wrapText="1"/>
    </xf>
    <xf numFmtId="0" fontId="37" fillId="27" borderId="34" xfId="0" applyNumberFormat="1" applyFont="1" applyFill="1" applyBorder="1" applyAlignment="1" applyProtection="1">
      <alignment horizontal="left" vertical="center" wrapText="1"/>
    </xf>
    <xf numFmtId="0" fontId="42" fillId="38" borderId="34" xfId="0" applyFont="1" applyFill="1" applyBorder="1" applyAlignment="1">
      <alignment horizontal="center" vertical="center"/>
    </xf>
    <xf numFmtId="0" fontId="34" fillId="27" borderId="34" xfId="0" applyNumberFormat="1" applyFont="1" applyFill="1" applyBorder="1" applyAlignment="1" applyProtection="1">
      <alignment vertical="center" wrapText="1"/>
    </xf>
    <xf numFmtId="0" fontId="41" fillId="0" borderId="34" xfId="0" applyNumberFormat="1" applyFont="1" applyFill="1" applyBorder="1" applyAlignment="1" applyProtection="1">
      <alignment vertical="center" wrapText="1"/>
    </xf>
    <xf numFmtId="0" fontId="42" fillId="0" borderId="34" xfId="0" applyNumberFormat="1" applyFont="1" applyFill="1" applyBorder="1" applyAlignment="1" applyProtection="1">
      <alignment horizontal="center" vertical="center" wrapText="1"/>
    </xf>
    <xf numFmtId="0" fontId="55" fillId="0" borderId="34" xfId="0" applyNumberFormat="1" applyFont="1" applyFill="1" applyBorder="1" applyAlignment="1" applyProtection="1">
      <alignment vertical="center" wrapText="1"/>
    </xf>
    <xf numFmtId="0" fontId="55" fillId="0" borderId="34" xfId="0" applyNumberFormat="1" applyFont="1" applyFill="1" applyBorder="1" applyAlignment="1" applyProtection="1">
      <alignment horizontal="center" vertical="center" wrapText="1"/>
    </xf>
    <xf numFmtId="0" fontId="55" fillId="0" borderId="34" xfId="0" applyNumberFormat="1" applyFont="1" applyFill="1" applyBorder="1" applyAlignment="1" applyProtection="1">
      <alignment horizontal="center" vertical="center" wrapText="1"/>
      <protection locked="0"/>
    </xf>
    <xf numFmtId="0" fontId="56" fillId="0" borderId="34"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wrapText="1"/>
    </xf>
    <xf numFmtId="0" fontId="21" fillId="0" borderId="34" xfId="0" applyNumberFormat="1" applyFont="1" applyFill="1" applyBorder="1" applyAlignment="1" applyProtection="1">
      <alignment vertical="center" wrapText="1"/>
    </xf>
    <xf numFmtId="0" fontId="34" fillId="0" borderId="34" xfId="0" applyNumberFormat="1" applyFont="1" applyFill="1" applyBorder="1" applyAlignment="1" applyProtection="1">
      <alignment vertical="center" wrapText="1"/>
    </xf>
    <xf numFmtId="0" fontId="45" fillId="0" borderId="34" xfId="0" applyFont="1" applyBorder="1" applyAlignment="1" applyProtection="1">
      <alignment horizontal="center" vertical="center" wrapText="1"/>
    </xf>
    <xf numFmtId="10" fontId="45" fillId="0" borderId="34" xfId="0" applyNumberFormat="1" applyFont="1" applyBorder="1" applyAlignment="1" applyProtection="1">
      <alignment horizontal="center" vertical="center" wrapText="1"/>
    </xf>
    <xf numFmtId="0" fontId="45" fillId="0" borderId="34" xfId="0" applyFont="1" applyBorder="1" applyAlignment="1" applyProtection="1">
      <alignment horizontal="center" vertical="center"/>
    </xf>
    <xf numFmtId="0" fontId="46" fillId="0" borderId="34" xfId="0" applyNumberFormat="1" applyFont="1" applyBorder="1" applyAlignment="1" applyProtection="1">
      <alignment horizontal="center" vertical="center"/>
    </xf>
    <xf numFmtId="10" fontId="45" fillId="0" borderId="34" xfId="0" applyNumberFormat="1" applyFont="1" applyBorder="1" applyAlignment="1" applyProtection="1">
      <alignment horizontal="center" vertical="center"/>
    </xf>
    <xf numFmtId="0" fontId="45" fillId="0" borderId="34" xfId="0" applyFont="1" applyBorder="1" applyAlignment="1" applyProtection="1">
      <alignment horizontal="justify" vertical="center" wrapText="1"/>
    </xf>
    <xf numFmtId="0" fontId="55" fillId="51" borderId="33" xfId="0" applyNumberFormat="1" applyFont="1" applyFill="1" applyBorder="1" applyAlignment="1" applyProtection="1">
      <alignment vertical="center" wrapText="1"/>
    </xf>
    <xf numFmtId="0" fontId="55" fillId="0" borderId="39" xfId="0" applyNumberFormat="1" applyFont="1" applyFill="1" applyBorder="1" applyAlignment="1" applyProtection="1">
      <alignment horizontal="center" vertical="center"/>
    </xf>
    <xf numFmtId="0" fontId="37" fillId="36" borderId="33" xfId="0" applyNumberFormat="1" applyFont="1" applyFill="1" applyBorder="1" applyAlignment="1" applyProtection="1">
      <alignment horizontal="left" vertical="center" wrapText="1"/>
    </xf>
    <xf numFmtId="0" fontId="37" fillId="36" borderId="33" xfId="0" applyNumberFormat="1" applyFont="1" applyFill="1" applyBorder="1" applyAlignment="1" applyProtection="1">
      <alignment horizontal="center" vertical="center"/>
    </xf>
    <xf numFmtId="0" fontId="37" fillId="36" borderId="33" xfId="0" applyNumberFormat="1" applyFont="1" applyFill="1" applyBorder="1" applyAlignment="1" applyProtection="1">
      <alignment horizontal="center" vertical="center" wrapText="1"/>
      <protection locked="0"/>
    </xf>
    <xf numFmtId="0" fontId="64" fillId="36" borderId="33" xfId="0" applyNumberFormat="1" applyFont="1" applyFill="1" applyBorder="1" applyAlignment="1" applyProtection="1">
      <alignment horizontal="left" vertical="center" wrapText="1"/>
    </xf>
    <xf numFmtId="0" fontId="26" fillId="36" borderId="33" xfId="0" applyNumberFormat="1" applyFont="1" applyFill="1" applyBorder="1" applyAlignment="1" applyProtection="1">
      <alignment horizontal="center" vertical="top" wrapText="1"/>
    </xf>
    <xf numFmtId="0" fontId="55" fillId="0" borderId="41" xfId="0" applyNumberFormat="1" applyFont="1" applyFill="1" applyBorder="1" applyAlignment="1" applyProtection="1">
      <alignment vertical="center" wrapText="1"/>
    </xf>
    <xf numFmtId="0" fontId="55" fillId="0" borderId="41"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left" vertical="center" wrapText="1"/>
      <protection locked="0"/>
    </xf>
    <xf numFmtId="0" fontId="42" fillId="0" borderId="34" xfId="0" applyFont="1" applyBorder="1" applyAlignment="1">
      <alignment horizontal="center" vertical="center"/>
    </xf>
    <xf numFmtId="0" fontId="55" fillId="0" borderId="34" xfId="0" applyNumberFormat="1" applyFont="1" applyFill="1" applyBorder="1" applyAlignment="1" applyProtection="1">
      <alignment horizontal="center" vertical="center"/>
    </xf>
    <xf numFmtId="0" fontId="42" fillId="0" borderId="42" xfId="0" applyFont="1" applyBorder="1" applyAlignment="1">
      <alignment vertical="center"/>
    </xf>
    <xf numFmtId="0" fontId="42" fillId="0" borderId="42" xfId="0" applyFont="1" applyBorder="1" applyAlignment="1">
      <alignment horizontal="center" vertical="center"/>
    </xf>
    <xf numFmtId="0" fontId="37" fillId="27" borderId="42" xfId="0" applyNumberFormat="1" applyFont="1" applyFill="1" applyBorder="1" applyAlignment="1" applyProtection="1">
      <alignment horizontal="left" vertical="center" wrapText="1"/>
    </xf>
    <xf numFmtId="0" fontId="42" fillId="38" borderId="42" xfId="0" applyFont="1" applyFill="1" applyBorder="1" applyAlignment="1">
      <alignment horizontal="center" vertical="center"/>
    </xf>
    <xf numFmtId="0" fontId="34" fillId="27" borderId="42" xfId="0" applyNumberFormat="1" applyFont="1" applyFill="1" applyBorder="1" applyAlignment="1" applyProtection="1">
      <alignment vertical="center" wrapText="1"/>
    </xf>
    <xf numFmtId="0" fontId="41" fillId="0" borderId="42" xfId="0" applyNumberFormat="1" applyFont="1" applyFill="1" applyBorder="1" applyAlignment="1" applyProtection="1">
      <alignment vertical="center" wrapText="1"/>
    </xf>
    <xf numFmtId="0" fontId="42" fillId="0" borderId="42" xfId="0" applyNumberFormat="1" applyFont="1" applyFill="1" applyBorder="1" applyAlignment="1" applyProtection="1">
      <alignment horizontal="center" vertical="center" wrapText="1"/>
    </xf>
    <xf numFmtId="0" fontId="55" fillId="0" borderId="40" xfId="0" applyNumberFormat="1" applyFont="1" applyFill="1" applyBorder="1" applyAlignment="1" applyProtection="1">
      <alignment vertical="center" wrapText="1"/>
    </xf>
    <xf numFmtId="0" fontId="55" fillId="0" borderId="40" xfId="0" applyNumberFormat="1" applyFont="1" applyFill="1" applyBorder="1" applyAlignment="1" applyProtection="1">
      <alignment horizontal="center" vertical="center" wrapText="1"/>
    </xf>
    <xf numFmtId="0" fontId="55" fillId="0" borderId="40"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left" vertical="center" wrapText="1"/>
      <protection locked="0"/>
    </xf>
    <xf numFmtId="0" fontId="21" fillId="0" borderId="40" xfId="0" applyNumberFormat="1" applyFont="1" applyFill="1" applyBorder="1" applyAlignment="1" applyProtection="1">
      <alignment vertical="center" wrapText="1"/>
    </xf>
    <xf numFmtId="0" fontId="34" fillId="0" borderId="42" xfId="0" applyNumberFormat="1" applyFont="1" applyFill="1" applyBorder="1" applyAlignment="1" applyProtection="1">
      <alignment vertical="center" wrapText="1"/>
    </xf>
    <xf numFmtId="0" fontId="45" fillId="0" borderId="42" xfId="0" applyFont="1" applyBorder="1" applyAlignment="1" applyProtection="1">
      <alignment horizontal="center" vertical="center" wrapText="1"/>
    </xf>
    <xf numFmtId="10" fontId="45" fillId="0" borderId="42" xfId="0" applyNumberFormat="1" applyFont="1" applyBorder="1" applyAlignment="1" applyProtection="1">
      <alignment horizontal="center" vertical="center" wrapText="1"/>
    </xf>
    <xf numFmtId="0" fontId="45" fillId="0" borderId="42" xfId="0" applyFont="1" applyBorder="1" applyAlignment="1" applyProtection="1">
      <alignment horizontal="center" vertical="center"/>
    </xf>
    <xf numFmtId="0" fontId="46" fillId="0" borderId="42" xfId="0" applyNumberFormat="1" applyFont="1" applyBorder="1" applyAlignment="1" applyProtection="1">
      <alignment horizontal="center" vertical="center"/>
    </xf>
    <xf numFmtId="10" fontId="45" fillId="0" borderId="42" xfId="0" applyNumberFormat="1" applyFont="1" applyBorder="1" applyAlignment="1" applyProtection="1">
      <alignment horizontal="center" vertical="center"/>
    </xf>
    <xf numFmtId="0" fontId="45" fillId="0" borderId="42" xfId="0" applyFont="1" applyBorder="1" applyAlignment="1" applyProtection="1">
      <alignment horizontal="justify" vertical="center" wrapText="1"/>
    </xf>
    <xf numFmtId="0" fontId="55" fillId="0" borderId="30" xfId="0" applyNumberFormat="1" applyFont="1" applyFill="1" applyBorder="1" applyAlignment="1" applyProtection="1">
      <alignment vertical="center" wrapText="1"/>
    </xf>
    <xf numFmtId="0" fontId="55" fillId="0" borderId="30" xfId="0" applyNumberFormat="1" applyFont="1" applyFill="1" applyBorder="1" applyAlignment="1" applyProtection="1">
      <alignment horizontal="center" vertical="center" wrapText="1"/>
    </xf>
    <xf numFmtId="0" fontId="55" fillId="0" borderId="30" xfId="0" applyNumberFormat="1" applyFont="1" applyFill="1" applyBorder="1" applyAlignment="1" applyProtection="1">
      <alignment horizontal="center" vertical="center" wrapText="1"/>
      <protection locked="0"/>
    </xf>
    <xf numFmtId="0" fontId="56" fillId="0" borderId="30" xfId="0" applyNumberFormat="1" applyFont="1" applyFill="1" applyBorder="1" applyAlignment="1" applyProtection="1">
      <alignment horizontal="left" vertical="center" wrapText="1"/>
      <protection locked="0"/>
    </xf>
    <xf numFmtId="0" fontId="21" fillId="0" borderId="30" xfId="0" applyNumberFormat="1" applyFont="1" applyFill="1" applyBorder="1" applyAlignment="1" applyProtection="1">
      <alignment vertical="center" wrapText="1"/>
    </xf>
    <xf numFmtId="0" fontId="55" fillId="0" borderId="30" xfId="0" applyNumberFormat="1" applyFont="1" applyFill="1" applyBorder="1" applyAlignment="1" applyProtection="1">
      <alignment horizontal="left" vertical="center" wrapText="1"/>
    </xf>
    <xf numFmtId="0" fontId="21" fillId="0" borderId="44" xfId="0" applyNumberFormat="1" applyFont="1" applyFill="1" applyBorder="1" applyAlignment="1" applyProtection="1">
      <alignment vertical="center" wrapText="1"/>
    </xf>
    <xf numFmtId="0" fontId="55" fillId="0" borderId="41" xfId="0" applyNumberFormat="1" applyFont="1" applyFill="1" applyBorder="1" applyAlignment="1" applyProtection="1">
      <alignment horizontal="center" vertical="center" wrapText="1"/>
    </xf>
    <xf numFmtId="0" fontId="55" fillId="51" borderId="18" xfId="0" applyNumberFormat="1" applyFont="1" applyFill="1" applyBorder="1" applyAlignment="1" applyProtection="1">
      <alignment horizontal="left" vertical="center" wrapText="1"/>
    </xf>
    <xf numFmtId="0" fontId="42" fillId="0" borderId="0" xfId="0" applyFont="1" applyBorder="1" applyAlignment="1">
      <alignment horizontal="center" vertical="center" wrapText="1"/>
    </xf>
    <xf numFmtId="0" fontId="46" fillId="0" borderId="0" xfId="0" applyNumberFormat="1" applyFont="1" applyBorder="1" applyAlignment="1" applyProtection="1">
      <alignment horizontal="center" vertical="center" wrapText="1"/>
    </xf>
    <xf numFmtId="0" fontId="55" fillId="0" borderId="40" xfId="0" applyNumberFormat="1" applyFont="1" applyFill="1" applyBorder="1" applyAlignment="1" applyProtection="1">
      <alignment horizontal="left" vertical="center" wrapText="1"/>
    </xf>
    <xf numFmtId="0" fontId="55" fillId="51" borderId="18" xfId="0" applyFont="1" applyFill="1" applyBorder="1" applyAlignment="1" applyProtection="1">
      <alignment vertical="center" wrapText="1"/>
    </xf>
    <xf numFmtId="0" fontId="55" fillId="51" borderId="17" xfId="0" applyNumberFormat="1" applyFont="1" applyFill="1" applyBorder="1" applyAlignment="1" applyProtection="1">
      <alignment horizontal="left" vertical="center" wrapText="1"/>
    </xf>
    <xf numFmtId="0" fontId="55" fillId="53" borderId="17" xfId="0" applyFont="1" applyFill="1" applyBorder="1" applyAlignment="1" applyProtection="1">
      <alignment vertical="center" wrapText="1"/>
    </xf>
    <xf numFmtId="0" fontId="55" fillId="53" borderId="18" xfId="0" applyNumberFormat="1" applyFont="1" applyFill="1" applyBorder="1" applyAlignment="1" applyProtection="1">
      <alignment horizontal="left" vertical="center" wrapText="1"/>
    </xf>
    <xf numFmtId="0" fontId="55" fillId="53" borderId="32" xfId="0" applyFont="1" applyFill="1" applyBorder="1" applyAlignment="1">
      <alignment vertical="center"/>
    </xf>
    <xf numFmtId="0" fontId="55" fillId="53" borderId="18" xfId="0" applyFont="1" applyFill="1" applyBorder="1" applyAlignment="1">
      <alignment horizontal="justify" vertical="center"/>
    </xf>
    <xf numFmtId="0" fontId="55" fillId="53" borderId="18" xfId="0" applyFont="1" applyFill="1" applyBorder="1" applyAlignment="1">
      <alignment vertical="center" wrapText="1"/>
    </xf>
    <xf numFmtId="0" fontId="55" fillId="53" borderId="18" xfId="0" applyFont="1" applyFill="1" applyBorder="1"/>
    <xf numFmtId="0" fontId="55" fillId="53" borderId="18" xfId="0" applyFont="1" applyFill="1" applyBorder="1" applyAlignment="1">
      <alignment vertical="center"/>
    </xf>
    <xf numFmtId="0" fontId="55" fillId="53" borderId="17" xfId="0" applyFont="1" applyFill="1" applyBorder="1" applyAlignment="1">
      <alignment horizontal="justify" vertical="center"/>
    </xf>
    <xf numFmtId="0" fontId="26" fillId="46" borderId="45" xfId="63" applyFont="1" applyFill="1" applyBorder="1" applyAlignment="1" applyProtection="1">
      <alignment horizontal="center" vertical="center"/>
      <protection locked="0"/>
    </xf>
    <xf numFmtId="0" fontId="85" fillId="0" borderId="0" xfId="0" applyFont="1"/>
    <xf numFmtId="0" fontId="42" fillId="0" borderId="36" xfId="0" applyFont="1" applyBorder="1" applyAlignment="1">
      <alignment vertical="center"/>
    </xf>
    <xf numFmtId="0" fontId="42" fillId="0" borderId="36" xfId="0" applyFont="1" applyBorder="1" applyAlignment="1">
      <alignment horizontal="center" vertical="center"/>
    </xf>
    <xf numFmtId="0" fontId="42" fillId="0" borderId="36" xfId="0" applyFont="1" applyBorder="1" applyAlignment="1">
      <alignment horizontal="center"/>
    </xf>
    <xf numFmtId="0" fontId="37" fillId="27" borderId="36" xfId="0" applyNumberFormat="1" applyFont="1" applyFill="1" applyBorder="1" applyAlignment="1" applyProtection="1">
      <alignment horizontal="left" vertical="center" wrapText="1"/>
    </xf>
    <xf numFmtId="0" fontId="42" fillId="38" borderId="36" xfId="0" applyFont="1" applyFill="1" applyBorder="1" applyAlignment="1">
      <alignment horizontal="center" vertical="center"/>
    </xf>
    <xf numFmtId="0" fontId="55" fillId="0" borderId="36" xfId="0" applyNumberFormat="1" applyFont="1" applyFill="1" applyBorder="1" applyAlignment="1" applyProtection="1">
      <alignment horizontal="left" vertical="center" wrapText="1"/>
    </xf>
    <xf numFmtId="0" fontId="41" fillId="0" borderId="36" xfId="0" applyNumberFormat="1" applyFont="1" applyFill="1" applyBorder="1" applyAlignment="1" applyProtection="1">
      <alignment vertical="center" wrapText="1"/>
    </xf>
    <xf numFmtId="0" fontId="21" fillId="0" borderId="36" xfId="0" applyNumberFormat="1" applyFont="1" applyFill="1" applyBorder="1" applyAlignment="1" applyProtection="1">
      <alignment horizontal="center" vertical="center" wrapText="1"/>
    </xf>
    <xf numFmtId="0" fontId="21" fillId="0" borderId="36" xfId="0" applyNumberFormat="1" applyFont="1" applyFill="1" applyBorder="1" applyAlignment="1" applyProtection="1">
      <alignment vertical="center" wrapText="1"/>
    </xf>
    <xf numFmtId="0" fontId="45" fillId="0" borderId="36" xfId="0" applyFont="1" applyBorder="1" applyAlignment="1" applyProtection="1">
      <alignment horizontal="center" vertical="center" wrapText="1"/>
    </xf>
    <xf numFmtId="10" fontId="45" fillId="0" borderId="36" xfId="0" applyNumberFormat="1" applyFont="1" applyBorder="1" applyAlignment="1" applyProtection="1">
      <alignment horizontal="center" vertical="center" wrapText="1"/>
    </xf>
    <xf numFmtId="0" fontId="45" fillId="0" borderId="36" xfId="0" applyFont="1" applyBorder="1" applyAlignment="1" applyProtection="1">
      <alignment horizontal="center" vertical="center"/>
    </xf>
    <xf numFmtId="0" fontId="46" fillId="0" borderId="36" xfId="0" applyNumberFormat="1" applyFont="1" applyBorder="1" applyAlignment="1" applyProtection="1">
      <alignment horizontal="center" vertical="center"/>
    </xf>
    <xf numFmtId="10" fontId="45" fillId="0" borderId="36" xfId="0" applyNumberFormat="1" applyFont="1" applyBorder="1" applyAlignment="1" applyProtection="1">
      <alignment horizontal="center" vertical="center"/>
    </xf>
    <xf numFmtId="0" fontId="45" fillId="0" borderId="36" xfId="0" applyFont="1" applyBorder="1" applyAlignment="1" applyProtection="1">
      <alignment horizontal="justify" vertical="center" wrapText="1"/>
    </xf>
    <xf numFmtId="0" fontId="42" fillId="0" borderId="34" xfId="0" applyFont="1" applyFill="1" applyBorder="1"/>
    <xf numFmtId="0" fontId="34" fillId="24" borderId="34" xfId="0" applyNumberFormat="1" applyFont="1" applyFill="1" applyBorder="1" applyAlignment="1" applyProtection="1">
      <alignment horizontal="left" vertical="top" wrapText="1"/>
    </xf>
    <xf numFmtId="0" fontId="36" fillId="0" borderId="34" xfId="0" applyNumberFormat="1" applyFont="1" applyFill="1" applyBorder="1" applyAlignment="1" applyProtection="1">
      <alignment horizontal="center" vertical="top" wrapText="1"/>
    </xf>
    <xf numFmtId="0" fontId="55" fillId="51" borderId="30" xfId="0" applyNumberFormat="1" applyFont="1" applyFill="1" applyBorder="1" applyAlignment="1" applyProtection="1">
      <alignment vertical="center" wrapText="1"/>
    </xf>
    <xf numFmtId="0" fontId="21" fillId="0" borderId="34" xfId="0" applyNumberFormat="1" applyFont="1" applyFill="1" applyBorder="1" applyAlignment="1" applyProtection="1">
      <alignment horizontal="center" vertical="center" wrapText="1"/>
    </xf>
    <xf numFmtId="0" fontId="37" fillId="46" borderId="33" xfId="0" applyNumberFormat="1" applyFont="1" applyFill="1" applyBorder="1" applyAlignment="1" applyProtection="1">
      <alignment horizontal="left" vertical="center" wrapText="1"/>
    </xf>
    <xf numFmtId="0" fontId="37" fillId="46" borderId="33" xfId="0" applyNumberFormat="1" applyFont="1" applyFill="1" applyBorder="1" applyAlignment="1" applyProtection="1">
      <alignment horizontal="center" vertical="center"/>
    </xf>
    <xf numFmtId="0" fontId="37" fillId="46" borderId="33" xfId="0" applyNumberFormat="1" applyFont="1" applyFill="1" applyBorder="1" applyAlignment="1" applyProtection="1">
      <alignment horizontal="center" vertical="center" wrapText="1"/>
      <protection locked="0"/>
    </xf>
    <xf numFmtId="0" fontId="64" fillId="46" borderId="33" xfId="0" applyNumberFormat="1" applyFont="1" applyFill="1" applyBorder="1" applyAlignment="1" applyProtection="1">
      <alignment horizontal="left" vertical="center" wrapText="1"/>
      <protection locked="0"/>
    </xf>
    <xf numFmtId="0" fontId="34" fillId="0" borderId="48" xfId="0" applyNumberFormat="1" applyFont="1" applyFill="1" applyBorder="1" applyAlignment="1" applyProtection="1">
      <alignment horizontal="center" vertical="center" wrapText="1"/>
    </xf>
    <xf numFmtId="0" fontId="34" fillId="0" borderId="48" xfId="0" applyNumberFormat="1" applyFont="1" applyFill="1" applyBorder="1" applyAlignment="1" applyProtection="1">
      <alignment vertical="center" wrapText="1"/>
    </xf>
    <xf numFmtId="0" fontId="34" fillId="0" borderId="48" xfId="0" applyNumberFormat="1" applyFont="1" applyFill="1" applyBorder="1" applyAlignment="1" applyProtection="1">
      <alignment horizontal="center" vertical="center"/>
    </xf>
    <xf numFmtId="0" fontId="34" fillId="0" borderId="48" xfId="0" applyNumberFormat="1" applyFont="1" applyFill="1" applyBorder="1" applyAlignment="1" applyProtection="1">
      <alignment horizontal="center" vertical="center" wrapText="1"/>
      <protection locked="0"/>
    </xf>
    <xf numFmtId="0" fontId="42" fillId="0" borderId="48" xfId="0" applyFont="1" applyFill="1" applyBorder="1" applyAlignment="1">
      <alignment horizontal="center" vertical="center"/>
    </xf>
    <xf numFmtId="0" fontId="0" fillId="0" borderId="48" xfId="0" applyBorder="1"/>
    <xf numFmtId="0" fontId="81" fillId="48" borderId="48" xfId="0" applyFont="1" applyFill="1" applyBorder="1" applyAlignment="1">
      <alignment horizontal="left" vertical="center" wrapText="1"/>
    </xf>
    <xf numFmtId="0" fontId="55" fillId="0" borderId="48" xfId="0" applyNumberFormat="1" applyFont="1" applyFill="1" applyBorder="1" applyAlignment="1" applyProtection="1">
      <alignment vertical="center" wrapText="1"/>
    </xf>
    <xf numFmtId="0" fontId="55" fillId="0" borderId="48" xfId="0" applyNumberFormat="1" applyFont="1" applyFill="1" applyBorder="1" applyAlignment="1" applyProtection="1">
      <alignment horizontal="center" vertical="center" wrapText="1"/>
    </xf>
    <xf numFmtId="0" fontId="55" fillId="0" borderId="48" xfId="0" applyNumberFormat="1" applyFont="1" applyFill="1" applyBorder="1" applyAlignment="1" applyProtection="1">
      <alignment horizontal="center" vertical="center" wrapText="1"/>
      <protection locked="0"/>
    </xf>
    <xf numFmtId="0" fontId="42" fillId="0" borderId="48" xfId="0" applyFont="1" applyBorder="1" applyAlignment="1">
      <alignment horizontal="center" vertical="center"/>
    </xf>
    <xf numFmtId="0" fontId="55" fillId="51" borderId="48" xfId="0" applyNumberFormat="1" applyFont="1" applyFill="1" applyBorder="1" applyAlignment="1" applyProtection="1">
      <alignment vertical="center" wrapText="1"/>
    </xf>
    <xf numFmtId="0" fontId="55" fillId="0" borderId="48" xfId="65" applyFont="1" applyBorder="1" applyAlignment="1">
      <alignment horizontal="center" vertical="center"/>
    </xf>
    <xf numFmtId="0" fontId="42" fillId="39" borderId="48" xfId="0" applyFont="1" applyFill="1" applyBorder="1" applyAlignment="1">
      <alignment horizontal="center" vertical="top"/>
    </xf>
    <xf numFmtId="0" fontId="34" fillId="39" borderId="48" xfId="65" applyFont="1" applyFill="1" applyBorder="1" applyAlignment="1">
      <alignment horizontal="center" vertical="top"/>
    </xf>
    <xf numFmtId="0" fontId="42" fillId="42" borderId="48" xfId="0" applyFont="1" applyFill="1" applyBorder="1" applyAlignment="1">
      <alignment horizontal="center" vertical="top"/>
    </xf>
    <xf numFmtId="0" fontId="78" fillId="0" borderId="48" xfId="0" applyFont="1" applyBorder="1" applyAlignment="1">
      <alignment horizontal="center" vertical="center" wrapText="1"/>
    </xf>
    <xf numFmtId="0" fontId="79" fillId="36" borderId="48" xfId="0" applyNumberFormat="1" applyFont="1" applyFill="1" applyBorder="1" applyAlignment="1" applyProtection="1">
      <alignment horizontal="left" vertical="center" wrapText="1"/>
    </xf>
    <xf numFmtId="0" fontId="79" fillId="48" borderId="48" xfId="0" applyNumberFormat="1" applyFont="1" applyFill="1" applyBorder="1" applyAlignment="1" applyProtection="1">
      <alignment horizontal="center" vertical="center" wrapText="1"/>
    </xf>
    <xf numFmtId="0" fontId="76" fillId="0" borderId="48" xfId="0" applyFont="1" applyBorder="1" applyAlignment="1" applyProtection="1">
      <alignment horizontal="left"/>
      <protection locked="0"/>
    </xf>
    <xf numFmtId="0" fontId="55" fillId="0" borderId="48" xfId="0" applyNumberFormat="1" applyFont="1" applyFill="1" applyBorder="1" applyAlignment="1" applyProtection="1">
      <alignment horizontal="left" vertical="center" wrapText="1"/>
    </xf>
    <xf numFmtId="0" fontId="55" fillId="0" borderId="48" xfId="0" applyNumberFormat="1" applyFont="1" applyFill="1" applyBorder="1" applyAlignment="1" applyProtection="1">
      <alignment horizontal="center" vertical="center"/>
    </xf>
    <xf numFmtId="0" fontId="55" fillId="51" borderId="48" xfId="0" applyNumberFormat="1" applyFont="1" applyFill="1" applyBorder="1" applyAlignment="1" applyProtection="1">
      <alignment horizontal="left" vertical="center" wrapText="1"/>
    </xf>
    <xf numFmtId="0" fontId="55" fillId="51" borderId="48" xfId="0" applyFont="1" applyFill="1" applyBorder="1" applyAlignment="1" applyProtection="1">
      <alignment vertical="center" wrapText="1"/>
    </xf>
    <xf numFmtId="0" fontId="55" fillId="0" borderId="48" xfId="0" applyFont="1" applyFill="1" applyBorder="1" applyAlignment="1" applyProtection="1">
      <alignment vertical="center" wrapText="1"/>
    </xf>
    <xf numFmtId="0" fontId="55" fillId="0" borderId="48" xfId="0" applyFont="1" applyFill="1" applyBorder="1" applyAlignment="1" applyProtection="1">
      <alignment horizontal="center" vertical="center" wrapText="1"/>
    </xf>
    <xf numFmtId="0" fontId="42" fillId="0" borderId="48" xfId="0" applyFont="1" applyBorder="1" applyAlignment="1">
      <alignment horizontal="center" vertical="center" wrapText="1"/>
    </xf>
    <xf numFmtId="0" fontId="55" fillId="52" borderId="48" xfId="0" applyNumberFormat="1" applyFont="1" applyFill="1" applyBorder="1" applyAlignment="1" applyProtection="1">
      <alignment horizontal="left" vertical="center" wrapText="1"/>
    </xf>
    <xf numFmtId="0" fontId="42" fillId="40" borderId="48" xfId="0" applyFont="1" applyFill="1" applyBorder="1" applyAlignment="1">
      <alignment horizontal="center" vertical="top"/>
    </xf>
    <xf numFmtId="0" fontId="55" fillId="52" borderId="48" xfId="0" applyNumberFormat="1" applyFont="1" applyFill="1" applyBorder="1" applyAlignment="1" applyProtection="1">
      <alignment vertical="center" wrapText="1"/>
    </xf>
    <xf numFmtId="0" fontId="55" fillId="52" borderId="48" xfId="0" applyFont="1" applyFill="1" applyBorder="1" applyAlignment="1">
      <alignment horizontal="left" vertical="center" wrapText="1"/>
    </xf>
    <xf numFmtId="0" fontId="55" fillId="52" borderId="48" xfId="0" applyFont="1" applyFill="1" applyBorder="1" applyAlignment="1" applyProtection="1">
      <alignment vertical="center" wrapText="1"/>
    </xf>
    <xf numFmtId="0" fontId="34" fillId="0" borderId="48" xfId="65" applyFont="1" applyBorder="1" applyAlignment="1">
      <alignment horizontal="center" vertical="center"/>
    </xf>
    <xf numFmtId="0" fontId="55" fillId="52" borderId="48" xfId="0" applyFont="1" applyFill="1" applyBorder="1" applyAlignment="1">
      <alignment horizontal="left" vertical="center"/>
    </xf>
    <xf numFmtId="0" fontId="55" fillId="52" borderId="48" xfId="0" applyFont="1" applyFill="1" applyBorder="1" applyAlignment="1">
      <alignment vertical="center" wrapText="1"/>
    </xf>
    <xf numFmtId="0" fontId="55" fillId="53" borderId="48" xfId="0" applyFont="1" applyFill="1" applyBorder="1" applyAlignment="1">
      <alignment vertical="center"/>
    </xf>
    <xf numFmtId="0" fontId="55" fillId="53" borderId="48" xfId="0" applyFont="1" applyFill="1" applyBorder="1" applyAlignment="1">
      <alignment horizontal="justify" vertical="center"/>
    </xf>
    <xf numFmtId="0" fontId="55" fillId="53" borderId="48" xfId="0" applyFont="1" applyFill="1" applyBorder="1" applyAlignment="1">
      <alignment vertical="center" wrapText="1"/>
    </xf>
    <xf numFmtId="0" fontId="55" fillId="53" borderId="48" xfId="0" applyFont="1" applyFill="1" applyBorder="1"/>
    <xf numFmtId="0" fontId="55" fillId="53" borderId="48" xfId="0" applyNumberFormat="1" applyFont="1" applyFill="1" applyBorder="1" applyAlignment="1" applyProtection="1">
      <alignment horizontal="left" vertical="center" wrapText="1"/>
    </xf>
    <xf numFmtId="0" fontId="55" fillId="53" borderId="48" xfId="0" applyFont="1" applyFill="1" applyBorder="1" applyAlignment="1" applyProtection="1">
      <alignment vertical="center" wrapText="1"/>
    </xf>
    <xf numFmtId="0" fontId="57" fillId="0" borderId="48" xfId="0" applyNumberFormat="1" applyFont="1" applyFill="1" applyBorder="1" applyAlignment="1" applyProtection="1">
      <alignment horizontal="left" vertical="center" wrapText="1"/>
    </xf>
    <xf numFmtId="0" fontId="57" fillId="0" borderId="48" xfId="0" applyFont="1" applyFill="1" applyBorder="1" applyAlignment="1">
      <alignment vertical="center" wrapText="1"/>
    </xf>
    <xf numFmtId="0" fontId="55" fillId="0" borderId="48" xfId="0" applyFont="1" applyFill="1" applyBorder="1" applyAlignment="1">
      <alignment vertical="center" wrapText="1"/>
    </xf>
    <xf numFmtId="0" fontId="57" fillId="0" borderId="48" xfId="0" applyNumberFormat="1" applyFont="1" applyFill="1" applyBorder="1" applyAlignment="1" applyProtection="1">
      <alignment vertical="center" wrapText="1"/>
    </xf>
    <xf numFmtId="0" fontId="57" fillId="0" borderId="48" xfId="0" applyFont="1" applyFill="1" applyBorder="1" applyAlignment="1">
      <alignment vertical="center"/>
    </xf>
    <xf numFmtId="0" fontId="55" fillId="0" borderId="48" xfId="0" applyFont="1" applyFill="1" applyBorder="1" applyAlignment="1">
      <alignment horizontal="center" vertical="center"/>
    </xf>
    <xf numFmtId="0" fontId="70" fillId="0" borderId="0" xfId="0" applyFont="1" applyAlignment="1">
      <alignment horizontal="left" wrapText="1"/>
    </xf>
    <xf numFmtId="0" fontId="80" fillId="48" borderId="38" xfId="0" applyNumberFormat="1" applyFont="1" applyFill="1" applyBorder="1" applyAlignment="1" applyProtection="1">
      <alignment horizontal="left" wrapText="1"/>
    </xf>
    <xf numFmtId="0" fontId="56" fillId="0" borderId="48" xfId="0" applyNumberFormat="1" applyFont="1" applyFill="1" applyBorder="1" applyAlignment="1" applyProtection="1">
      <alignment horizontal="left" wrapText="1"/>
      <protection locked="0"/>
    </xf>
    <xf numFmtId="0" fontId="80" fillId="48" borderId="48" xfId="0" applyNumberFormat="1" applyFont="1" applyFill="1" applyBorder="1" applyAlignment="1" applyProtection="1">
      <alignment horizontal="left" wrapText="1"/>
    </xf>
    <xf numFmtId="0" fontId="76" fillId="0" borderId="48" xfId="0" applyFont="1" applyFill="1" applyBorder="1" applyAlignment="1" applyProtection="1">
      <alignment horizontal="left" wrapText="1"/>
      <protection locked="0"/>
    </xf>
    <xf numFmtId="0" fontId="76" fillId="0" borderId="48" xfId="0" applyNumberFormat="1" applyFont="1" applyFill="1" applyBorder="1" applyAlignment="1" applyProtection="1">
      <alignment horizontal="left" wrapText="1"/>
      <protection locked="0"/>
    </xf>
    <xf numFmtId="0" fontId="63" fillId="0" borderId="48" xfId="0" applyNumberFormat="1" applyFont="1" applyFill="1" applyBorder="1" applyAlignment="1" applyProtection="1">
      <alignment horizontal="left" wrapText="1"/>
      <protection locked="0"/>
    </xf>
    <xf numFmtId="0" fontId="74" fillId="0" borderId="48" xfId="0" applyNumberFormat="1" applyFont="1" applyFill="1" applyBorder="1" applyAlignment="1" applyProtection="1">
      <alignment horizontal="left" wrapText="1"/>
      <protection locked="0"/>
    </xf>
    <xf numFmtId="0" fontId="56" fillId="0" borderId="48" xfId="0" applyFont="1" applyFill="1" applyBorder="1" applyAlignment="1" applyProtection="1">
      <alignment horizontal="left"/>
      <protection locked="0"/>
    </xf>
    <xf numFmtId="0" fontId="76" fillId="0" borderId="48" xfId="0" applyFont="1" applyBorder="1" applyAlignment="1">
      <alignment horizontal="left"/>
    </xf>
    <xf numFmtId="0" fontId="86" fillId="0" borderId="0" xfId="0" applyFont="1" applyAlignment="1">
      <alignment horizontal="left"/>
    </xf>
    <xf numFmtId="0" fontId="55" fillId="48" borderId="38" xfId="0" applyFont="1" applyFill="1" applyBorder="1" applyAlignment="1">
      <alignment horizontal="center" vertical="center" wrapText="1"/>
    </xf>
    <xf numFmtId="0" fontId="55" fillId="48" borderId="48" xfId="0" applyFont="1" applyFill="1" applyBorder="1" applyAlignment="1">
      <alignment horizontal="center" vertical="center" wrapText="1"/>
    </xf>
    <xf numFmtId="0" fontId="42" fillId="0" borderId="48" xfId="0" applyFont="1" applyBorder="1" applyAlignment="1">
      <alignment horizontal="center"/>
    </xf>
    <xf numFmtId="0" fontId="42" fillId="0" borderId="0" xfId="0" applyFont="1" applyAlignment="1">
      <alignment horizontal="center"/>
    </xf>
    <xf numFmtId="0" fontId="55" fillId="0" borderId="48" xfId="0" applyFont="1" applyBorder="1" applyAlignment="1">
      <alignment horizontal="left" vertical="center"/>
    </xf>
    <xf numFmtId="0" fontId="0" fillId="0" borderId="48" xfId="0" applyBorder="1" applyAlignment="1">
      <alignment horizontal="left" vertical="center"/>
    </xf>
    <xf numFmtId="0" fontId="0" fillId="0" borderId="0" xfId="0" applyAlignment="1">
      <alignment horizontal="left" vertical="center"/>
    </xf>
    <xf numFmtId="0" fontId="55" fillId="0" borderId="49" xfId="0" applyNumberFormat="1" applyFont="1" applyFill="1" applyBorder="1" applyAlignment="1" applyProtection="1">
      <alignment vertical="center" wrapText="1"/>
    </xf>
    <xf numFmtId="0" fontId="55" fillId="0" borderId="49" xfId="0" applyNumberFormat="1" applyFont="1" applyFill="1" applyBorder="1" applyAlignment="1" applyProtection="1">
      <alignment horizontal="center" vertical="center" wrapText="1"/>
    </xf>
    <xf numFmtId="0" fontId="55" fillId="0" borderId="49"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left" vertical="center" wrapText="1"/>
      <protection locked="0"/>
    </xf>
    <xf numFmtId="0" fontId="21" fillId="0" borderId="49" xfId="0" applyNumberFormat="1" applyFont="1" applyFill="1" applyBorder="1" applyAlignment="1" applyProtection="1">
      <alignment vertical="center" wrapText="1"/>
    </xf>
    <xf numFmtId="0" fontId="55" fillId="51" borderId="49" xfId="0" applyNumberFormat="1" applyFont="1" applyFill="1" applyBorder="1" applyAlignment="1" applyProtection="1">
      <alignment horizontal="left" vertical="center" wrapText="1"/>
    </xf>
    <xf numFmtId="0" fontId="55" fillId="0" borderId="49" xfId="0" applyNumberFormat="1" applyFont="1" applyFill="1" applyBorder="1" applyAlignment="1" applyProtection="1">
      <alignment horizontal="left" vertical="center" wrapText="1"/>
    </xf>
    <xf numFmtId="0" fontId="55" fillId="0" borderId="49" xfId="0" applyFont="1" applyFill="1" applyBorder="1" applyAlignment="1" applyProtection="1">
      <alignment vertical="center" wrapText="1"/>
    </xf>
    <xf numFmtId="0" fontId="55" fillId="0" borderId="49" xfId="0" applyFont="1" applyFill="1" applyBorder="1" applyAlignment="1" applyProtection="1">
      <alignment horizontal="center" vertical="center" wrapText="1"/>
    </xf>
    <xf numFmtId="0" fontId="42" fillId="0" borderId="49" xfId="0" applyFont="1" applyBorder="1" applyAlignment="1">
      <alignment vertical="center"/>
    </xf>
    <xf numFmtId="0" fontId="42" fillId="0" borderId="18" xfId="0" applyFont="1" applyBorder="1" applyAlignment="1">
      <alignment vertical="center"/>
    </xf>
    <xf numFmtId="0" fontId="55" fillId="51" borderId="17" xfId="0" applyFont="1" applyFill="1" applyBorder="1" applyAlignment="1" applyProtection="1">
      <alignment vertical="center" wrapText="1"/>
    </xf>
    <xf numFmtId="0" fontId="76" fillId="0" borderId="49" xfId="0" applyFont="1" applyBorder="1" applyAlignment="1" applyProtection="1">
      <alignment horizontal="left" vertical="center"/>
      <protection locked="0"/>
    </xf>
    <xf numFmtId="0" fontId="55" fillId="0" borderId="28" xfId="0" applyNumberFormat="1" applyFont="1" applyFill="1" applyBorder="1" applyAlignment="1" applyProtection="1">
      <alignment horizontal="center" vertical="center" wrapText="1"/>
    </xf>
    <xf numFmtId="0" fontId="55" fillId="0" borderId="28" xfId="0" applyNumberFormat="1" applyFont="1" applyFill="1" applyBorder="1" applyAlignment="1" applyProtection="1">
      <alignment horizontal="center" vertical="center" wrapText="1"/>
      <protection locked="0"/>
    </xf>
    <xf numFmtId="0" fontId="56" fillId="0" borderId="28" xfId="0" applyNumberFormat="1" applyFont="1" applyFill="1" applyBorder="1" applyAlignment="1" applyProtection="1">
      <alignment horizontal="left" vertical="center" wrapText="1"/>
      <protection locked="0"/>
    </xf>
    <xf numFmtId="0" fontId="70" fillId="0" borderId="28" xfId="0" applyNumberFormat="1" applyFont="1" applyFill="1" applyBorder="1" applyAlignment="1" applyProtection="1">
      <alignment wrapText="1"/>
    </xf>
    <xf numFmtId="0" fontId="55" fillId="0" borderId="28" xfId="0" applyNumberFormat="1" applyFont="1" applyFill="1" applyBorder="1" applyAlignment="1" applyProtection="1">
      <alignment vertical="center" wrapText="1"/>
    </xf>
    <xf numFmtId="0" fontId="55" fillId="0" borderId="49" xfId="0" applyFont="1" applyFill="1" applyBorder="1" applyAlignment="1">
      <alignment horizontal="center" vertical="center"/>
    </xf>
    <xf numFmtId="0" fontId="70" fillId="0" borderId="49" xfId="0" applyNumberFormat="1" applyFont="1" applyFill="1" applyBorder="1" applyAlignment="1" applyProtection="1">
      <alignment wrapText="1"/>
    </xf>
    <xf numFmtId="0" fontId="56" fillId="0" borderId="18" xfId="0" applyFont="1" applyFill="1" applyBorder="1" applyAlignment="1" applyProtection="1">
      <alignment horizontal="left" vertical="center"/>
      <protection locked="0"/>
    </xf>
    <xf numFmtId="0" fontId="42" fillId="0" borderId="43" xfId="0" applyFont="1" applyBorder="1" applyAlignment="1">
      <alignment vertical="center"/>
    </xf>
    <xf numFmtId="0" fontId="26" fillId="56" borderId="31" xfId="63" applyFont="1" applyFill="1" applyBorder="1" applyAlignment="1" applyProtection="1">
      <alignment horizontal="center" vertical="center"/>
      <protection locked="0"/>
    </xf>
    <xf numFmtId="0" fontId="55" fillId="57" borderId="17" xfId="0" applyNumberFormat="1" applyFont="1" applyFill="1" applyBorder="1" applyAlignment="1" applyProtection="1">
      <alignment vertical="center" wrapText="1"/>
    </xf>
    <xf numFmtId="0" fontId="55" fillId="0" borderId="43" xfId="0" applyNumberFormat="1" applyFont="1" applyFill="1" applyBorder="1" applyAlignment="1" applyProtection="1">
      <alignment horizontal="center" vertical="center" wrapText="1"/>
      <protection locked="0"/>
    </xf>
    <xf numFmtId="0" fontId="56" fillId="0" borderId="26" xfId="0" applyNumberFormat="1" applyFont="1" applyFill="1" applyBorder="1" applyAlignment="1" applyProtection="1">
      <alignment horizontal="left" vertical="center" wrapText="1"/>
      <protection locked="0"/>
    </xf>
    <xf numFmtId="0" fontId="55" fillId="0" borderId="27" xfId="0" applyNumberFormat="1" applyFont="1" applyFill="1" applyBorder="1" applyAlignment="1" applyProtection="1">
      <alignment horizontal="center" vertical="center" wrapText="1"/>
      <protection locked="0"/>
    </xf>
    <xf numFmtId="0" fontId="56" fillId="0" borderId="29" xfId="0" applyNumberFormat="1" applyFont="1" applyFill="1" applyBorder="1" applyAlignment="1" applyProtection="1">
      <alignment horizontal="left" vertical="center" wrapText="1"/>
      <protection locked="0"/>
    </xf>
    <xf numFmtId="0" fontId="76" fillId="0" borderId="39" xfId="0" applyFont="1" applyBorder="1" applyAlignment="1" applyProtection="1">
      <alignment horizontal="left" vertical="center"/>
      <protection locked="0"/>
    </xf>
    <xf numFmtId="0" fontId="55" fillId="53" borderId="34" xfId="0" applyFont="1" applyFill="1" applyBorder="1" applyAlignment="1" applyProtection="1">
      <alignment vertical="center" wrapText="1"/>
    </xf>
    <xf numFmtId="0" fontId="55" fillId="53" borderId="33" xfId="0" applyFont="1" applyFill="1" applyBorder="1" applyAlignment="1" applyProtection="1">
      <alignment vertical="center" wrapText="1"/>
    </xf>
    <xf numFmtId="0" fontId="42" fillId="42" borderId="48" xfId="0" applyFont="1" applyFill="1" applyBorder="1" applyAlignment="1">
      <alignment horizontal="center" vertical="center"/>
    </xf>
    <xf numFmtId="0" fontId="55" fillId="53" borderId="48" xfId="0" applyNumberFormat="1" applyFont="1" applyFill="1" applyBorder="1" applyAlignment="1" applyProtection="1">
      <alignment vertical="center" wrapText="1"/>
    </xf>
    <xf numFmtId="0" fontId="84" fillId="0" borderId="30" xfId="0" applyNumberFormat="1" applyFont="1" applyFill="1" applyBorder="1" applyAlignment="1" applyProtection="1">
      <alignment horizontal="left" vertical="center" wrapText="1"/>
    </xf>
    <xf numFmtId="0" fontId="34" fillId="0" borderId="30" xfId="0" applyNumberFormat="1" applyFont="1" applyFill="1" applyBorder="1" applyAlignment="1" applyProtection="1">
      <alignment vertical="center" wrapText="1"/>
    </xf>
    <xf numFmtId="0" fontId="69" fillId="0" borderId="39" xfId="0" applyFont="1" applyFill="1" applyBorder="1" applyAlignment="1">
      <alignment vertical="center" wrapText="1"/>
    </xf>
    <xf numFmtId="0" fontId="55" fillId="57" borderId="39" xfId="0" applyNumberFormat="1" applyFont="1" applyFill="1" applyBorder="1" applyAlignment="1" applyProtection="1">
      <alignment vertical="center" wrapText="1"/>
    </xf>
    <xf numFmtId="0" fontId="55" fillId="39" borderId="48" xfId="0" applyNumberFormat="1" applyFont="1" applyFill="1" applyBorder="1" applyAlignment="1" applyProtection="1">
      <alignment vertical="center" wrapText="1"/>
    </xf>
    <xf numFmtId="0" fontId="0" fillId="0" borderId="38" xfId="0" applyBorder="1" applyAlignment="1">
      <alignment horizontal="left" vertical="center"/>
    </xf>
    <xf numFmtId="0" fontId="34" fillId="58" borderId="48" xfId="0" applyNumberFormat="1" applyFont="1" applyFill="1" applyBorder="1" applyAlignment="1" applyProtection="1">
      <alignment vertical="center" wrapText="1"/>
    </xf>
    <xf numFmtId="0" fontId="55" fillId="57" borderId="40" xfId="0" applyNumberFormat="1" applyFont="1" applyFill="1" applyBorder="1" applyAlignment="1" applyProtection="1">
      <alignment vertical="center" wrapText="1"/>
    </xf>
    <xf numFmtId="0" fontId="34" fillId="0" borderId="40" xfId="0" applyNumberFormat="1" applyFont="1" applyFill="1" applyBorder="1" applyAlignment="1" applyProtection="1">
      <alignment vertical="center" wrapText="1"/>
    </xf>
    <xf numFmtId="0" fontId="21" fillId="54" borderId="31" xfId="63" applyFont="1" applyFill="1" applyBorder="1" applyAlignment="1" applyProtection="1">
      <alignment horizontal="center" vertical="center"/>
      <protection locked="0"/>
    </xf>
    <xf numFmtId="0" fontId="26" fillId="59" borderId="31" xfId="63" applyFont="1" applyFill="1" applyBorder="1" applyAlignment="1" applyProtection="1">
      <alignment horizontal="center" vertical="center"/>
      <protection locked="0"/>
    </xf>
    <xf numFmtId="0" fontId="55" fillId="60" borderId="32" xfId="0" applyFont="1" applyFill="1" applyBorder="1" applyAlignment="1">
      <alignment vertical="center" wrapText="1"/>
    </xf>
    <xf numFmtId="0" fontId="55" fillId="60" borderId="18" xfId="0" applyFont="1" applyFill="1" applyBorder="1" applyAlignment="1">
      <alignment horizontal="left" vertical="center" wrapText="1"/>
    </xf>
    <xf numFmtId="0" fontId="55" fillId="60" borderId="18" xfId="0" applyFont="1" applyFill="1" applyBorder="1" applyAlignment="1" applyProtection="1">
      <alignment vertical="center" wrapText="1"/>
    </xf>
    <xf numFmtId="0" fontId="55" fillId="60" borderId="17" xfId="0" applyFont="1" applyFill="1" applyBorder="1" applyAlignment="1" applyProtection="1">
      <alignment vertical="center" wrapText="1"/>
    </xf>
    <xf numFmtId="0" fontId="55" fillId="38" borderId="32" xfId="0" applyNumberFormat="1" applyFont="1" applyFill="1" applyBorder="1" applyAlignment="1" applyProtection="1">
      <alignment horizontal="left" vertical="center" wrapText="1"/>
    </xf>
    <xf numFmtId="0" fontId="55" fillId="38" borderId="18" xfId="0" applyFont="1" applyFill="1" applyBorder="1" applyAlignment="1">
      <alignment horizontal="left" vertical="center"/>
    </xf>
    <xf numFmtId="0" fontId="55" fillId="38" borderId="18" xfId="0" applyNumberFormat="1" applyFont="1" applyFill="1" applyBorder="1" applyAlignment="1" applyProtection="1">
      <alignment horizontal="left" vertical="center" wrapText="1"/>
    </xf>
    <xf numFmtId="0" fontId="55" fillId="38" borderId="18" xfId="0" applyNumberFormat="1" applyFont="1" applyFill="1" applyBorder="1" applyAlignment="1" applyProtection="1">
      <alignment vertical="center" wrapText="1"/>
    </xf>
    <xf numFmtId="0" fontId="55" fillId="38" borderId="17" xfId="0" applyNumberFormat="1" applyFont="1" applyFill="1" applyBorder="1" applyAlignment="1" applyProtection="1">
      <alignment vertical="center" wrapText="1"/>
    </xf>
    <xf numFmtId="0" fontId="55" fillId="38" borderId="18" xfId="0" applyFont="1" applyFill="1" applyBorder="1" applyAlignment="1">
      <alignment horizontal="left" vertical="center" wrapText="1"/>
    </xf>
    <xf numFmtId="0" fontId="55" fillId="0" borderId="50" xfId="0" applyNumberFormat="1" applyFont="1" applyFill="1" applyBorder="1" applyAlignment="1" applyProtection="1">
      <alignment horizontal="center" vertical="center" wrapText="1"/>
      <protection locked="0"/>
    </xf>
    <xf numFmtId="0" fontId="56" fillId="0" borderId="50" xfId="0" applyNumberFormat="1" applyFont="1" applyFill="1" applyBorder="1" applyAlignment="1" applyProtection="1">
      <alignment horizontal="left" vertical="center" wrapText="1"/>
      <protection locked="0"/>
    </xf>
    <xf numFmtId="0" fontId="75" fillId="0" borderId="51" xfId="0" applyNumberFormat="1" applyFont="1" applyFill="1" applyBorder="1" applyAlignment="1" applyProtection="1">
      <alignment horizontal="left" wrapText="1"/>
    </xf>
    <xf numFmtId="0" fontId="55" fillId="0" borderId="52" xfId="0" applyNumberFormat="1" applyFont="1" applyFill="1" applyBorder="1" applyAlignment="1" applyProtection="1">
      <alignment horizontal="center" vertical="center" wrapText="1"/>
      <protection locked="0"/>
    </xf>
    <xf numFmtId="0" fontId="70" fillId="0" borderId="53" xfId="0" applyNumberFormat="1" applyFont="1" applyFill="1" applyBorder="1" applyAlignment="1" applyProtection="1">
      <alignment wrapText="1"/>
    </xf>
    <xf numFmtId="0" fontId="22" fillId="0" borderId="0" xfId="63" applyFont="1" applyBorder="1" applyAlignment="1">
      <alignment horizontal="center" vertical="center" textRotation="90"/>
    </xf>
    <xf numFmtId="0" fontId="27" fillId="46" borderId="9" xfId="63" applyFont="1" applyFill="1" applyBorder="1" applyAlignment="1">
      <alignment horizontal="center" vertical="center"/>
    </xf>
    <xf numFmtId="0" fontId="29" fillId="47" borderId="9" xfId="63" applyFont="1" applyFill="1" applyBorder="1" applyAlignment="1" applyProtection="1">
      <alignment horizontal="center" vertical="center"/>
      <protection locked="0"/>
    </xf>
    <xf numFmtId="0" fontId="30" fillId="46" borderId="9" xfId="63" applyFont="1" applyFill="1" applyBorder="1" applyAlignment="1" applyProtection="1">
      <alignment horizontal="center" vertical="center" wrapText="1"/>
      <protection locked="0"/>
    </xf>
    <xf numFmtId="166" fontId="26" fillId="46" borderId="9" xfId="63" applyNumberFormat="1" applyFont="1" applyFill="1" applyBorder="1" applyAlignment="1" applyProtection="1">
      <alignment horizontal="center" vertical="center"/>
      <protection locked="0"/>
    </xf>
    <xf numFmtId="0" fontId="26" fillId="46" borderId="9" xfId="63" applyFont="1" applyFill="1" applyBorder="1" applyAlignment="1" applyProtection="1">
      <alignment horizontal="center" vertical="center"/>
      <protection locked="0"/>
    </xf>
    <xf numFmtId="0" fontId="21" fillId="0" borderId="20" xfId="63" applyFont="1" applyBorder="1" applyAlignment="1">
      <alignment horizontal="right" vertical="center"/>
    </xf>
    <xf numFmtId="0" fontId="30" fillId="46" borderId="12" xfId="63" applyFont="1" applyFill="1" applyBorder="1" applyAlignment="1">
      <alignment horizontal="left" vertical="center" wrapText="1"/>
    </xf>
    <xf numFmtId="0" fontId="82" fillId="46" borderId="9" xfId="63" applyFont="1" applyFill="1" applyBorder="1" applyAlignment="1">
      <alignment horizontal="left" vertical="center" wrapText="1"/>
    </xf>
    <xf numFmtId="0" fontId="30" fillId="46" borderId="9" xfId="63" applyFont="1" applyFill="1" applyBorder="1" applyAlignment="1">
      <alignment horizontal="left" vertical="center" wrapText="1"/>
    </xf>
    <xf numFmtId="0" fontId="48" fillId="0" borderId="0" xfId="0" applyNumberFormat="1" applyFont="1" applyFill="1" applyBorder="1" applyAlignment="1" applyProtection="1">
      <alignment horizontal="justify" vertical="top" wrapText="1"/>
    </xf>
    <xf numFmtId="0" fontId="77" fillId="48" borderId="35" xfId="0" applyFont="1" applyFill="1" applyBorder="1" applyAlignment="1">
      <alignment horizontal="center" vertical="center"/>
    </xf>
    <xf numFmtId="0" fontId="77" fillId="48" borderId="36" xfId="0" applyFont="1" applyFill="1" applyBorder="1" applyAlignment="1">
      <alignment horizontal="center" vertical="center"/>
    </xf>
    <xf numFmtId="0" fontId="77" fillId="48" borderId="37" xfId="0" applyFont="1" applyFill="1" applyBorder="1" applyAlignment="1">
      <alignment horizontal="center" vertical="center"/>
    </xf>
    <xf numFmtId="0" fontId="77" fillId="48" borderId="45" xfId="0" applyFont="1" applyFill="1" applyBorder="1" applyAlignment="1">
      <alignment horizontal="center" vertical="center"/>
    </xf>
    <xf numFmtId="0" fontId="34" fillId="0" borderId="0" xfId="65" applyFont="1" applyBorder="1" applyAlignment="1">
      <alignment horizontal="center"/>
    </xf>
    <xf numFmtId="0" fontId="36" fillId="0" borderId="0" xfId="65" applyFont="1" applyBorder="1" applyAlignment="1">
      <alignment horizontal="center" wrapText="1"/>
    </xf>
    <xf numFmtId="0" fontId="55" fillId="0" borderId="54" xfId="0" applyNumberFormat="1" applyFont="1" applyFill="1" applyBorder="1" applyAlignment="1" applyProtection="1">
      <alignment horizontal="center" vertical="center" wrapText="1"/>
      <protection locked="0"/>
    </xf>
  </cellXfs>
  <cellStyles count="95">
    <cellStyle name="20 % - Accent1 2" xfId="7"/>
    <cellStyle name="20 % - Accent2 2" xfId="8"/>
    <cellStyle name="20 % - Accent3 2" xfId="9"/>
    <cellStyle name="20 % - Accent4 2" xfId="10"/>
    <cellStyle name="20 % - Accent5 2" xfId="11"/>
    <cellStyle name="20 % - Accent6 2" xfId="12"/>
    <cellStyle name="20% - Accent1" xfId="1"/>
    <cellStyle name="20% - Accent2" xfId="2"/>
    <cellStyle name="20% - Accent3" xfId="3"/>
    <cellStyle name="20% - Accent4" xfId="4"/>
    <cellStyle name="20% - Accent5" xfId="5"/>
    <cellStyle name="20% - Accent6" xfId="6"/>
    <cellStyle name="40 % - Accent1 2" xfId="19"/>
    <cellStyle name="40 % - Accent1 2 2" xfId="84"/>
    <cellStyle name="40 % - Accent2 2" xfId="20"/>
    <cellStyle name="40 % - Accent3 2" xfId="21"/>
    <cellStyle name="40 % - Accent4 2" xfId="22"/>
    <cellStyle name="40 % - Accent5 2" xfId="23"/>
    <cellStyle name="40 % - Accent5 2 2" xfId="85"/>
    <cellStyle name="40 % - Accent6 2" xfId="24"/>
    <cellStyle name="40% - Accent1" xfId="13"/>
    <cellStyle name="40% - Accent1 2" xfId="86"/>
    <cellStyle name="40% - Accent2" xfId="14"/>
    <cellStyle name="40% - Accent3" xfId="15"/>
    <cellStyle name="40% - Accent4" xfId="16"/>
    <cellStyle name="40% - Accent5" xfId="17"/>
    <cellStyle name="40% - Accent5 2" xfId="87"/>
    <cellStyle name="40% - Accent6" xfId="18"/>
    <cellStyle name="60 % - Accent1 2" xfId="31"/>
    <cellStyle name="60 % - Accent2 2" xfId="32"/>
    <cellStyle name="60 % - Accent3 2" xfId="33"/>
    <cellStyle name="60 % - Accent4 2" xfId="34"/>
    <cellStyle name="60 % - Accent5 2" xfId="35"/>
    <cellStyle name="60 % - Accent5 2 2" xfId="88"/>
    <cellStyle name="60 % - Accent6 2" xfId="36"/>
    <cellStyle name="60% - Accent1" xfId="25"/>
    <cellStyle name="60% - Accent2" xfId="26"/>
    <cellStyle name="60% - Accent3" xfId="27"/>
    <cellStyle name="60% - Accent4" xfId="28"/>
    <cellStyle name="60% - Accent5" xfId="29"/>
    <cellStyle name="60% - Accent5 2" xfId="89"/>
    <cellStyle name="60% - Accent6" xfId="30"/>
    <cellStyle name="Accent1 2" xfId="37"/>
    <cellStyle name="Accent2 2" xfId="38"/>
    <cellStyle name="Accent3 2" xfId="39"/>
    <cellStyle name="Accent4 2" xfId="40"/>
    <cellStyle name="Accent5 2" xfId="41"/>
    <cellStyle name="Accent5 2 2" xfId="90"/>
    <cellStyle name="Accent6 2" xfId="42"/>
    <cellStyle name="Avertissement 2" xfId="43"/>
    <cellStyle name="Bad" xfId="44"/>
    <cellStyle name="Calcul 2" xfId="45"/>
    <cellStyle name="Calcul 2 2" xfId="91"/>
    <cellStyle name="Calculation" xfId="46"/>
    <cellStyle name="Calculation 2" xfId="92"/>
    <cellStyle name="Cellule liée 2" xfId="47"/>
    <cellStyle name="Check Cell" xfId="48"/>
    <cellStyle name="Commentaire 2" xfId="49"/>
    <cellStyle name="Entrée 2" xfId="50"/>
    <cellStyle name="Explanatory Text" xfId="51"/>
    <cellStyle name="Good" xfId="52"/>
    <cellStyle name="Heading 1" xfId="53"/>
    <cellStyle name="Heading 2" xfId="54"/>
    <cellStyle name="Heading 3" xfId="55"/>
    <cellStyle name="Heading 4" xfId="56"/>
    <cellStyle name="Input" xfId="57"/>
    <cellStyle name="Insatisfaisant 2" xfId="58"/>
    <cellStyle name="Linked Cell" xfId="59"/>
    <cellStyle name="Neutral" xfId="60"/>
    <cellStyle name="Neutre 2" xfId="61"/>
    <cellStyle name="Normal" xfId="0" builtinId="0"/>
    <cellStyle name="Normal 2" xfId="62"/>
    <cellStyle name="Normal 2 2" xfId="63"/>
    <cellStyle name="Normal 2 3" xfId="64"/>
    <cellStyle name="Normal 3" xfId="65"/>
    <cellStyle name="Normal 4" xfId="66"/>
    <cellStyle name="Normal 5" xfId="83"/>
    <cellStyle name="Normal_Table_de_correspondance_18062009_pour_site_internet" xfId="67"/>
    <cellStyle name="Note" xfId="68"/>
    <cellStyle name="Output" xfId="69"/>
    <cellStyle name="Output 2" xfId="93"/>
    <cellStyle name="Satisfaisant 2" xfId="70"/>
    <cellStyle name="Sortie 2" xfId="71"/>
    <cellStyle name="Sortie 2 2" xfId="94"/>
    <cellStyle name="styPerc1d" xfId="72"/>
    <cellStyle name="Texte explicatif 2" xfId="73"/>
    <cellStyle name="Title" xfId="74"/>
    <cellStyle name="Titre 1" xfId="75"/>
    <cellStyle name="Titre 1 2" xfId="76"/>
    <cellStyle name="Titre 2 2" xfId="77"/>
    <cellStyle name="Titre 3 2" xfId="78"/>
    <cellStyle name="Titre 4 2" xfId="79"/>
    <cellStyle name="Total 2" xfId="80"/>
    <cellStyle name="Vérification 2" xfId="81"/>
    <cellStyle name="Warning Text" xfId="82"/>
  </cellStyles>
  <dxfs count="658">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s>
  <tableStyles count="0" defaultTableStyle="TableStyleMedium9" defaultPivotStyle="PivotStyleLight16"/>
  <colors>
    <mruColors>
      <color rgb="FF283C89"/>
      <color rgb="FF666699"/>
      <color rgb="FF283CC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hPercent val="140"/>
      <c:rotY val="7"/>
      <c:depthPercent val="100"/>
      <c:rAngAx val="1"/>
    </c:view3D>
    <c:floor>
      <c:thickness val="0"/>
      <c:spPr>
        <a:noFill/>
      </c:spPr>
    </c:floor>
    <c:sideWall>
      <c:thickness val="0"/>
      <c:spPr>
        <a:noFill/>
        <a:ln w="25400">
          <a:noFill/>
        </a:ln>
      </c:spPr>
    </c:sideWall>
    <c:backWall>
      <c:thickness val="0"/>
      <c:spPr>
        <a:noFill/>
        <a:ln w="25400">
          <a:noFill/>
        </a:ln>
      </c:spPr>
    </c:backWall>
    <c:plotArea>
      <c:layout>
        <c:manualLayout>
          <c:layoutTarget val="inner"/>
          <c:xMode val="edge"/>
          <c:yMode val="edge"/>
          <c:x val="0.38752801177355645"/>
          <c:y val="3.1552988665943991E-2"/>
          <c:w val="0.58040666203710956"/>
          <c:h val="0.9129895027457996"/>
        </c:manualLayout>
      </c:layout>
      <c:bar3DChart>
        <c:barDir val="bar"/>
        <c:grouping val="clustered"/>
        <c:varyColors val="0"/>
        <c:ser>
          <c:idx val="0"/>
          <c:order val="0"/>
          <c:spPr>
            <a:solidFill>
              <a:srgbClr val="4F81BD"/>
            </a:solidFill>
            <a:ln w="25400">
              <a:noFill/>
            </a:ln>
          </c:spPr>
          <c:invertIfNegative val="0"/>
          <c:dPt>
            <c:idx val="0"/>
            <c:invertIfNegative val="0"/>
            <c:bubble3D val="0"/>
            <c:spPr>
              <a:solidFill>
                <a:srgbClr val="40699C"/>
              </a:solidFill>
              <a:ln w="25400">
                <a:noFill/>
              </a:ln>
            </c:spPr>
          </c:dPt>
          <c:dPt>
            <c:idx val="1"/>
            <c:invertIfNegative val="0"/>
            <c:bubble3D val="0"/>
            <c:spPr>
              <a:solidFill>
                <a:srgbClr val="9E413E"/>
              </a:solidFill>
              <a:ln w="25400">
                <a:noFill/>
              </a:ln>
            </c:spPr>
          </c:dPt>
          <c:dPt>
            <c:idx val="2"/>
            <c:invertIfNegative val="0"/>
            <c:bubble3D val="0"/>
            <c:spPr>
              <a:solidFill>
                <a:srgbClr val="7F9A48"/>
              </a:solidFill>
              <a:ln w="25400">
                <a:noFill/>
              </a:ln>
            </c:spPr>
          </c:dPt>
          <c:dPt>
            <c:idx val="3"/>
            <c:invertIfNegative val="0"/>
            <c:bubble3D val="0"/>
            <c:spPr>
              <a:solidFill>
                <a:srgbClr val="695185"/>
              </a:solidFill>
              <a:ln w="25400">
                <a:noFill/>
              </a:ln>
            </c:spPr>
          </c:dPt>
          <c:dPt>
            <c:idx val="4"/>
            <c:invertIfNegative val="0"/>
            <c:bubble3D val="0"/>
            <c:spPr>
              <a:solidFill>
                <a:srgbClr val="3C8DA3"/>
              </a:solidFill>
              <a:ln w="25400">
                <a:noFill/>
              </a:ln>
            </c:spPr>
          </c:dPt>
          <c:dPt>
            <c:idx val="5"/>
            <c:invertIfNegative val="0"/>
            <c:bubble3D val="0"/>
            <c:spPr>
              <a:solidFill>
                <a:srgbClr val="CC7B38"/>
              </a:solidFill>
              <a:ln w="25400">
                <a:noFill/>
              </a:ln>
            </c:spPr>
          </c:dPt>
          <c:dPt>
            <c:idx val="7"/>
            <c:invertIfNegative val="0"/>
            <c:bubble3D val="0"/>
            <c:spPr>
              <a:solidFill>
                <a:srgbClr val="C0504D"/>
              </a:solidFill>
              <a:ln w="25400">
                <a:noFill/>
              </a:ln>
            </c:spPr>
          </c:dPt>
          <c:dPt>
            <c:idx val="8"/>
            <c:invertIfNegative val="0"/>
            <c:bubble3D val="0"/>
            <c:spPr>
              <a:solidFill>
                <a:srgbClr val="9BBB59"/>
              </a:solidFill>
              <a:ln w="25400">
                <a:noFill/>
              </a:ln>
            </c:spPr>
          </c:dPt>
          <c:dPt>
            <c:idx val="9"/>
            <c:invertIfNegative val="0"/>
            <c:bubble3D val="0"/>
            <c:spPr>
              <a:solidFill>
                <a:schemeClr val="accent5">
                  <a:lumMod val="40000"/>
                  <a:lumOff val="60000"/>
                </a:schemeClr>
              </a:solidFill>
              <a:ln w="25400">
                <a:noFill/>
              </a:ln>
            </c:spPr>
          </c:dPt>
          <c:dPt>
            <c:idx val="10"/>
            <c:invertIfNegative val="0"/>
            <c:bubble3D val="0"/>
            <c:spPr>
              <a:solidFill>
                <a:schemeClr val="accent2">
                  <a:lumMod val="40000"/>
                  <a:lumOff val="60000"/>
                </a:schemeClr>
              </a:solidFill>
              <a:ln w="25400">
                <a:noFill/>
              </a:ln>
            </c:spPr>
          </c:dPt>
          <c:dPt>
            <c:idx val="11"/>
            <c:invertIfNegative val="0"/>
            <c:bubble3D val="0"/>
            <c:spPr>
              <a:solidFill>
                <a:schemeClr val="bg1">
                  <a:lumMod val="75000"/>
                </a:schemeClr>
              </a:solidFill>
              <a:ln w="25400">
                <a:noFill/>
              </a:ln>
            </c:spPr>
          </c:dPt>
          <c:dLbls>
            <c:spPr>
              <a:noFill/>
              <a:ln w="25400">
                <a:noFill/>
              </a:ln>
            </c:spPr>
            <c:txPr>
              <a:bodyPr/>
              <a:lstStyle/>
              <a:p>
                <a:pPr>
                  <a:defRPr sz="10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strRef>
              <c:f>'RESULTAT GLOBAL'!$C$155:$C$166</c:f>
              <c:strCache>
                <c:ptCount val="12"/>
                <c:pt idx="0">
                  <c:v>12 – LES DISPOSITIONS DE MANAGEMENT (si plus de 5 employés)</c:v>
                </c:pt>
                <c:pt idx="1">
                  <c:v>11 - LE DEVELOPPEMENT DURABLE</c:v>
                </c:pt>
                <c:pt idx="2">
                  <c:v>10 - LE SUIVI DE LA QUALITE ET LA FIDELISATION DU CLIENT</c:v>
                </c:pt>
                <c:pt idx="3">
                  <c:v>9 – LES SERVICES COMPLEMENTAIRES</c:v>
                </c:pt>
                <c:pt idx="4">
                  <c:v>8 - SANITAIRES ET VESTIAIRES</c:v>
                </c:pt>
                <c:pt idx="5">
                  <c:v>7 - PARCS DE LOISIRS OU ACTIVITES SPORTIVES ET DE LOISIRS EN ESPACE CLOS</c:v>
                </c:pt>
                <c:pt idx="6">
                  <c:v>6 - L'ACTIVITE</c:v>
                </c:pt>
                <c:pt idx="7">
                  <c:v>5 - L'ACCUEIL DU CLIENT</c:v>
                </c:pt>
                <c:pt idx="8">
                  <c:v>4 - L'ESPACE D'ACCUEIL</c:v>
                </c:pt>
                <c:pt idx="9">
                  <c:v>3 - L'ACHEMINEMENT SUR LE LIEU - LES EXTERIEURS - LA SIGNALETIQUE  - LA TERRASSE</c:v>
                </c:pt>
                <c:pt idx="10">
                  <c:v>2 - LA RESERVATION TELEPHONIQUE - LA DEMANDE D'INFORMATION</c:v>
                </c:pt>
                <c:pt idx="11">
                  <c:v>1 - PROMOTION ET COMMUNICATION</c:v>
                </c:pt>
              </c:strCache>
            </c:strRef>
          </c:cat>
          <c:val>
            <c:numRef>
              <c:f>'RESULTAT GLOBAL'!$D$155:$D$166</c:f>
              <c:numCache>
                <c:formatCode>0.00%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hape val="cylinder"/>
        </c:ser>
        <c:dLbls>
          <c:showLegendKey val="0"/>
          <c:showVal val="0"/>
          <c:showCatName val="0"/>
          <c:showSerName val="0"/>
          <c:showPercent val="0"/>
          <c:showBubbleSize val="0"/>
        </c:dLbls>
        <c:gapWidth val="66"/>
        <c:shape val="box"/>
        <c:axId val="52155904"/>
        <c:axId val="52157824"/>
        <c:axId val="0"/>
      </c:bar3DChart>
      <c:catAx>
        <c:axId val="52155904"/>
        <c:scaling>
          <c:orientation val="minMax"/>
        </c:scaling>
        <c:delete val="0"/>
        <c:axPos val="l"/>
        <c:majorGridlines>
          <c:spPr>
            <a:ln w="3175">
              <a:solidFill>
                <a:srgbClr val="808080"/>
              </a:solidFill>
              <a:prstDash val="solid"/>
            </a:ln>
          </c:spPr>
        </c:majorGridlines>
        <c:numFmt formatCode="General" sourceLinked="1"/>
        <c:majorTickMark val="out"/>
        <c:minorTickMark val="none"/>
        <c:tickLblPos val="low"/>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fr-FR"/>
          </a:p>
        </c:txPr>
        <c:crossAx val="52157824"/>
        <c:crossesAt val="0"/>
        <c:auto val="1"/>
        <c:lblAlgn val="ctr"/>
        <c:lblOffset val="100"/>
        <c:tickLblSkip val="1"/>
        <c:tickMarkSkip val="1"/>
        <c:noMultiLvlLbl val="0"/>
      </c:catAx>
      <c:valAx>
        <c:axId val="52157824"/>
        <c:scaling>
          <c:orientation val="minMax"/>
          <c:max val="1"/>
          <c:min val="0"/>
        </c:scaling>
        <c:delete val="0"/>
        <c:axPos val="b"/>
        <c:majorGridlines>
          <c:spPr>
            <a:ln w="3175">
              <a:solidFill>
                <a:srgbClr val="808080"/>
              </a:solidFill>
              <a:prstDash val="solid"/>
            </a:ln>
          </c:spPr>
        </c:majorGridlines>
        <c:numFmt formatCode="0.00%" sourceLinked="1"/>
        <c:majorTickMark val="cross"/>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52155904"/>
        <c:crossesAt val="1"/>
        <c:crossBetween val="between"/>
        <c:majorUnit val="0.2"/>
        <c:minorUnit val="0.05"/>
      </c:valAx>
      <c:spPr>
        <a:noFill/>
        <a:ln w="25400">
          <a:noFill/>
        </a:ln>
        <a:scene3d>
          <a:camera prst="orthographicFront"/>
          <a:lightRig rig="threePt" dir="t"/>
        </a:scene3d>
        <a:sp3d>
          <a:bevelB w="6350"/>
        </a:sp3d>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0" verticalDpi="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http://www.entreprises.gouv.fr/marques-nationales-tourisme/presentation-la-marque-qualite-tourisme" TargetMode="External"/><Relationship Id="rId1" Type="http://schemas.openxmlformats.org/officeDocument/2006/relationships/chart" Target="../charts/chart1.xml"/><Relationship Id="rId5" Type="http://schemas.openxmlformats.org/officeDocument/2006/relationships/image" Target="../media/image2.jpeg"/><Relationship Id="rId4" Type="http://schemas.openxmlformats.org/officeDocument/2006/relationships/hyperlink" Target="http://www.entreprises.gouv.fr/" TargetMode="External"/></Relationships>
</file>

<file path=xl/drawings/drawing1.xml><?xml version="1.0" encoding="utf-8"?>
<xdr:wsDr xmlns:xdr="http://schemas.openxmlformats.org/drawingml/2006/spreadsheetDrawing" xmlns:a="http://schemas.openxmlformats.org/drawingml/2006/main">
  <xdr:twoCellAnchor>
    <xdr:from>
      <xdr:col>2</xdr:col>
      <xdr:colOff>116416</xdr:colOff>
      <xdr:row>52</xdr:row>
      <xdr:rowOff>197908</xdr:rowOff>
    </xdr:from>
    <xdr:to>
      <xdr:col>9</xdr:col>
      <xdr:colOff>624415</xdr:colOff>
      <xdr:row>83</xdr:row>
      <xdr:rowOff>42333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391583</xdr:colOff>
      <xdr:row>36</xdr:row>
      <xdr:rowOff>31751</xdr:rowOff>
    </xdr:from>
    <xdr:to>
      <xdr:col>9</xdr:col>
      <xdr:colOff>508000</xdr:colOff>
      <xdr:row>44</xdr:row>
      <xdr:rowOff>84667</xdr:rowOff>
    </xdr:to>
    <xdr:pic>
      <xdr:nvPicPr>
        <xdr:cNvPr id="3" name="Image 3">
          <a:hlinkClick xmlns:r="http://schemas.openxmlformats.org/officeDocument/2006/relationships" r:id="rId2"/>
        </xdr:cNvPr>
        <xdr:cNvPicPr>
          <a:picLocks noChangeAspect="1" noChangeArrowheads="1"/>
        </xdr:cNvPicPr>
      </xdr:nvPicPr>
      <xdr:blipFill rotWithShape="1">
        <a:blip xmlns:r="http://schemas.openxmlformats.org/officeDocument/2006/relationships" r:embed="rId3" cstate="print"/>
        <a:srcRect l="8231" t="7846" r="2058" b="8457"/>
        <a:stretch/>
      </xdr:blipFill>
      <xdr:spPr bwMode="auto">
        <a:xfrm>
          <a:off x="9239250" y="5884334"/>
          <a:ext cx="2307167" cy="2148416"/>
        </a:xfrm>
        <a:prstGeom prst="rect">
          <a:avLst/>
        </a:prstGeom>
        <a:noFill/>
        <a:ln w="9525">
          <a:noFill/>
          <a:round/>
          <a:headEnd/>
          <a:tailEnd/>
        </a:ln>
        <a:effectLst/>
      </xdr:spPr>
    </xdr:pic>
    <xdr:clientData/>
  </xdr:twoCellAnchor>
  <xdr:twoCellAnchor editAs="oneCell">
    <xdr:from>
      <xdr:col>7</xdr:col>
      <xdr:colOff>550332</xdr:colOff>
      <xdr:row>44</xdr:row>
      <xdr:rowOff>81688</xdr:rowOff>
    </xdr:from>
    <xdr:to>
      <xdr:col>9</xdr:col>
      <xdr:colOff>245531</xdr:colOff>
      <xdr:row>49</xdr:row>
      <xdr:rowOff>285157</xdr:rowOff>
    </xdr:to>
    <xdr:pic>
      <xdr:nvPicPr>
        <xdr:cNvPr id="4" name="Image 3">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397999" y="8029771"/>
          <a:ext cx="1885949" cy="11983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treprises.gouv.fr/files/files/directions_services/marques-nationales-tourisme/Referentiels-types/QT_HOTEL_RESTAURANT_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T GLOBAL"/>
      <sheetName val="SAISIE HOTEL RESTAURANT"/>
      <sheetName val="PLAN D'ACTION"/>
      <sheetName val="PLAN D'ACTIONS"/>
      <sheetName val="Feuil1"/>
    </sheetNames>
    <sheetDataSet>
      <sheetData sheetId="0"/>
      <sheetData sheetId="1"/>
      <sheetData sheetId="2"/>
      <sheetData sheetId="3"/>
      <sheetData sheetId="4">
        <row r="1">
          <cell r="A1" t="str">
            <v>Développement Durable</v>
          </cell>
          <cell r="B1">
            <v>0.1</v>
          </cell>
        </row>
        <row r="2">
          <cell r="A2" t="str">
            <v>Information et Communication</v>
          </cell>
          <cell r="B2">
            <v>0.1</v>
          </cell>
        </row>
        <row r="3">
          <cell r="A3" t="str">
            <v>Qualité de la prestation</v>
          </cell>
          <cell r="B3">
            <v>0.2</v>
          </cell>
        </row>
        <row r="4">
          <cell r="A4" t="str">
            <v>Confort et hygiène</v>
          </cell>
          <cell r="B4">
            <v>0.25</v>
          </cell>
        </row>
        <row r="5">
          <cell r="A5" t="str">
            <v>Savoir-faire Savoir-être</v>
          </cell>
          <cell r="B5">
            <v>0.35</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83C89"/>
  </sheetPr>
  <dimension ref="A1:AO166"/>
  <sheetViews>
    <sheetView showGridLines="0" tabSelected="1" view="pageBreakPreview" topLeftCell="C1" zoomScale="70" zoomScaleNormal="75" zoomScaleSheetLayoutView="70" workbookViewId="0">
      <selection activeCell="D30" sqref="D30"/>
    </sheetView>
  </sheetViews>
  <sheetFormatPr baseColWidth="10" defaultColWidth="8.28515625" defaultRowHeight="12.75" x14ac:dyDescent="0.2"/>
  <cols>
    <col min="1" max="1" width="2.140625" style="1" customWidth="1"/>
    <col min="2" max="2" width="4.140625" style="1" customWidth="1"/>
    <col min="3" max="3" width="73.85546875" style="1" customWidth="1"/>
    <col min="4" max="4" width="14.42578125" style="1" customWidth="1"/>
    <col min="5" max="7" width="12.7109375" style="1" customWidth="1"/>
    <col min="8" max="8" width="21.42578125" style="1" customWidth="1"/>
    <col min="9" max="9" width="11.42578125" style="1" customWidth="1"/>
    <col min="10" max="10" width="11" style="1" customWidth="1"/>
    <col min="11" max="11" width="6.7109375" style="1" customWidth="1"/>
    <col min="12" max="12" width="8.28515625" style="1" customWidth="1"/>
    <col min="13" max="21" width="8.28515625" style="1" hidden="1" customWidth="1"/>
    <col min="22" max="22" width="66" style="1" hidden="1" customWidth="1"/>
    <col min="23" max="23" width="15.28515625" style="2" hidden="1" customWidth="1"/>
    <col min="24" max="24" width="16.5703125" style="2" hidden="1" customWidth="1"/>
    <col min="25" max="25" width="14.85546875" style="2" hidden="1" customWidth="1"/>
    <col min="26" max="28" width="4" style="2" hidden="1" customWidth="1"/>
    <col min="29" max="29" width="15.85546875" style="2" hidden="1" customWidth="1"/>
    <col min="30" max="30" width="15.5703125" style="2" hidden="1" customWidth="1"/>
    <col min="31" max="31" width="12.5703125" style="2" hidden="1" customWidth="1"/>
    <col min="32" max="32" width="12.28515625" style="2" hidden="1" customWidth="1"/>
    <col min="33" max="33" width="3.140625" style="2" hidden="1" customWidth="1"/>
    <col min="34" max="34" width="4.140625" style="2" hidden="1" customWidth="1"/>
    <col min="35" max="35" width="8.28515625" style="1" hidden="1" customWidth="1"/>
    <col min="36" max="36" width="43.5703125" style="3" hidden="1" customWidth="1"/>
    <col min="37" max="37" width="20.42578125" style="4" customWidth="1"/>
    <col min="38" max="38" width="39.42578125" style="5" customWidth="1"/>
    <col min="39" max="39" width="30.42578125" style="5" customWidth="1"/>
    <col min="40" max="40" width="25.140625" style="5" customWidth="1"/>
    <col min="41" max="41" width="10" style="5" customWidth="1"/>
    <col min="42" max="16384" width="8.28515625" style="1"/>
  </cols>
  <sheetData>
    <row r="1" spans="1:41" x14ac:dyDescent="0.2">
      <c r="B1" s="6"/>
      <c r="C1" s="6"/>
      <c r="D1" s="6"/>
      <c r="E1" s="6"/>
      <c r="F1" s="6"/>
      <c r="G1" s="6"/>
      <c r="H1" s="6"/>
      <c r="I1" s="6"/>
      <c r="J1" s="6"/>
      <c r="K1" s="6"/>
      <c r="L1" s="6"/>
      <c r="M1" s="6"/>
    </row>
    <row r="2" spans="1:41" ht="11.25" customHeight="1" x14ac:dyDescent="0.2">
      <c r="A2" s="6"/>
      <c r="B2" s="6"/>
      <c r="C2" s="6"/>
      <c r="D2" s="6"/>
      <c r="E2" s="6"/>
      <c r="F2" s="6"/>
      <c r="H2" s="6"/>
      <c r="I2" s="6"/>
      <c r="J2" s="6"/>
      <c r="K2" s="6"/>
      <c r="T2" s="718"/>
      <c r="U2" s="6"/>
      <c r="V2" s="7"/>
      <c r="W2" s="8" t="s">
        <v>0</v>
      </c>
      <c r="X2" s="9"/>
      <c r="Y2" s="10"/>
      <c r="Z2" s="152"/>
      <c r="AA2" s="153"/>
      <c r="AB2" s="152"/>
      <c r="AC2" s="11"/>
      <c r="AD2" s="10"/>
      <c r="AE2" s="12"/>
      <c r="AF2" s="12"/>
      <c r="AG2" s="12"/>
      <c r="AH2" s="12"/>
      <c r="AJ2" s="13"/>
      <c r="AL2" s="14"/>
      <c r="AM2" s="14"/>
      <c r="AN2" s="14"/>
      <c r="AO2" s="14"/>
    </row>
    <row r="3" spans="1:41" ht="37.5" customHeight="1" x14ac:dyDescent="0.2">
      <c r="A3" s="6"/>
      <c r="B3" s="6"/>
      <c r="C3" s="719" t="s">
        <v>785</v>
      </c>
      <c r="D3" s="719"/>
      <c r="E3" s="719"/>
      <c r="F3" s="719"/>
      <c r="G3" s="719"/>
      <c r="H3" s="719"/>
      <c r="I3" s="719"/>
      <c r="J3" s="719"/>
      <c r="K3" s="6"/>
      <c r="T3" s="718"/>
      <c r="U3" s="6"/>
      <c r="V3" s="6"/>
      <c r="W3" s="8" t="s">
        <v>1</v>
      </c>
      <c r="X3" s="9"/>
      <c r="Y3" s="10"/>
      <c r="Z3" s="152"/>
      <c r="AA3" s="153"/>
      <c r="AB3" s="152"/>
      <c r="AC3" s="11"/>
      <c r="AD3" s="10"/>
      <c r="AE3" s="12"/>
      <c r="AF3" s="12"/>
      <c r="AG3" s="12"/>
      <c r="AH3" s="12"/>
      <c r="AJ3" s="13"/>
      <c r="AL3" s="14"/>
      <c r="AM3" s="14"/>
      <c r="AN3" s="14"/>
      <c r="AO3" s="14"/>
    </row>
    <row r="4" spans="1:41" ht="5.25" customHeight="1" x14ac:dyDescent="0.2">
      <c r="A4" s="6"/>
      <c r="B4" s="6"/>
      <c r="C4" s="6"/>
      <c r="D4" s="6"/>
      <c r="E4" s="6"/>
      <c r="F4" s="6"/>
      <c r="G4" s="6"/>
      <c r="H4" s="6"/>
      <c r="I4" s="6"/>
      <c r="J4" s="6"/>
      <c r="K4" s="6"/>
      <c r="T4" s="718"/>
      <c r="U4" s="6"/>
      <c r="V4" s="6"/>
      <c r="W4" s="15" t="s">
        <v>2</v>
      </c>
      <c r="X4" s="9"/>
      <c r="Y4" s="154"/>
      <c r="Z4" s="153"/>
      <c r="AA4" s="153"/>
      <c r="AB4" s="153"/>
      <c r="AC4" s="11"/>
      <c r="AD4" s="154"/>
      <c r="AE4" s="12"/>
      <c r="AF4" s="12"/>
      <c r="AG4" s="12"/>
      <c r="AH4" s="12"/>
      <c r="AJ4" s="13"/>
      <c r="AL4" s="14"/>
      <c r="AM4" s="14"/>
      <c r="AN4" s="14"/>
      <c r="AO4" s="14"/>
    </row>
    <row r="5" spans="1:41" ht="29.25" customHeight="1" x14ac:dyDescent="0.2">
      <c r="A5" s="6"/>
      <c r="B5" s="16"/>
      <c r="C5" s="720" t="s">
        <v>344</v>
      </c>
      <c r="D5" s="720"/>
      <c r="E5" s="720"/>
      <c r="F5" s="720"/>
      <c r="G5" s="720"/>
      <c r="H5" s="720"/>
      <c r="I5" s="720"/>
      <c r="J5" s="720"/>
      <c r="K5" s="6"/>
      <c r="T5" s="718"/>
      <c r="U5" s="6"/>
      <c r="V5" s="6"/>
      <c r="W5" s="155"/>
      <c r="X5" s="9"/>
      <c r="Y5" s="10"/>
      <c r="Z5" s="153"/>
      <c r="AA5" s="153"/>
      <c r="AB5" s="153"/>
      <c r="AC5" s="11"/>
      <c r="AD5" s="10"/>
      <c r="AE5" s="12"/>
      <c r="AF5" s="12"/>
      <c r="AG5" s="12"/>
      <c r="AH5" s="12"/>
      <c r="AJ5" s="13"/>
      <c r="AL5" s="14"/>
      <c r="AM5" s="14"/>
      <c r="AN5" s="14"/>
      <c r="AO5" s="14"/>
    </row>
    <row r="6" spans="1:41" ht="9" customHeight="1" x14ac:dyDescent="0.2">
      <c r="A6" s="6"/>
      <c r="B6" s="6"/>
      <c r="C6" s="156"/>
      <c r="D6" s="6"/>
      <c r="E6" s="6"/>
      <c r="F6" s="6"/>
      <c r="G6" s="6"/>
      <c r="H6" s="6"/>
      <c r="I6" s="6"/>
      <c r="J6" s="157"/>
      <c r="K6" s="6"/>
      <c r="T6" s="718"/>
      <c r="U6" s="6"/>
      <c r="V6" s="6"/>
      <c r="W6" s="155"/>
      <c r="X6" s="158"/>
      <c r="Y6" s="10"/>
      <c r="Z6" s="153"/>
      <c r="AA6" s="153"/>
      <c r="AB6" s="153"/>
      <c r="AC6" s="11"/>
      <c r="AD6" s="10"/>
      <c r="AE6" s="12"/>
      <c r="AF6" s="12"/>
      <c r="AG6" s="12"/>
      <c r="AH6" s="12"/>
      <c r="AJ6" s="13"/>
      <c r="AL6" s="14"/>
      <c r="AM6" s="14"/>
      <c r="AN6" s="14"/>
      <c r="AO6" s="14"/>
    </row>
    <row r="7" spans="1:41" hidden="1" x14ac:dyDescent="0.2">
      <c r="A7" s="6"/>
      <c r="B7" s="6"/>
      <c r="C7" s="156"/>
      <c r="D7" s="6"/>
      <c r="E7" s="6"/>
      <c r="F7" s="6"/>
      <c r="G7" s="6"/>
      <c r="H7" s="6"/>
      <c r="I7" s="6"/>
      <c r="J7" s="157"/>
      <c r="K7" s="6"/>
      <c r="T7" s="718"/>
      <c r="U7" s="6"/>
      <c r="V7" s="6"/>
      <c r="W7" s="155"/>
      <c r="X7" s="158"/>
      <c r="Y7" s="10"/>
      <c r="Z7" s="153"/>
      <c r="AA7" s="153"/>
      <c r="AB7" s="153"/>
      <c r="AC7" s="11"/>
      <c r="AD7" s="10"/>
      <c r="AE7" s="12"/>
      <c r="AF7" s="12"/>
      <c r="AG7" s="12"/>
      <c r="AH7" s="12"/>
      <c r="AJ7" s="13"/>
      <c r="AL7" s="14"/>
      <c r="AM7" s="14"/>
      <c r="AN7" s="14"/>
      <c r="AO7" s="14"/>
    </row>
    <row r="8" spans="1:41" ht="18.75" customHeight="1" x14ac:dyDescent="0.2">
      <c r="A8" s="6"/>
      <c r="B8" s="6"/>
      <c r="C8" s="159" t="s">
        <v>3</v>
      </c>
      <c r="D8" s="721"/>
      <c r="E8" s="721"/>
      <c r="F8" s="721"/>
      <c r="G8" s="721"/>
      <c r="H8" s="721"/>
      <c r="I8" s="721"/>
      <c r="J8" s="157"/>
      <c r="K8" s="6"/>
      <c r="T8" s="718"/>
      <c r="U8" s="6"/>
      <c r="V8" s="17"/>
      <c r="W8" s="155"/>
      <c r="X8" s="9"/>
      <c r="Y8" s="10"/>
      <c r="Z8" s="153"/>
      <c r="AA8" s="153"/>
      <c r="AB8" s="153"/>
      <c r="AC8" s="11"/>
      <c r="AD8" s="10"/>
      <c r="AE8" s="12"/>
      <c r="AF8" s="12"/>
      <c r="AG8" s="12"/>
      <c r="AH8" s="12"/>
      <c r="AJ8" s="13"/>
      <c r="AL8" s="14"/>
      <c r="AM8" s="14"/>
      <c r="AN8" s="14"/>
      <c r="AO8" s="14"/>
    </row>
    <row r="9" spans="1:41" ht="6" customHeight="1" x14ac:dyDescent="0.2">
      <c r="A9" s="6"/>
      <c r="B9" s="6"/>
      <c r="C9" s="159"/>
      <c r="D9" s="18"/>
      <c r="E9" s="6"/>
      <c r="F9" s="6"/>
      <c r="G9" s="6"/>
      <c r="H9" s="6"/>
      <c r="I9" s="6"/>
      <c r="J9" s="157"/>
      <c r="K9" s="6"/>
      <c r="T9" s="718"/>
      <c r="U9" s="6"/>
      <c r="V9" s="17"/>
      <c r="W9" s="155"/>
      <c r="X9" s="158"/>
      <c r="Y9" s="10"/>
      <c r="Z9" s="153"/>
      <c r="AA9" s="153"/>
      <c r="AB9" s="153"/>
      <c r="AC9" s="11"/>
      <c r="AD9" s="10"/>
      <c r="AE9" s="12"/>
      <c r="AF9" s="12"/>
      <c r="AG9" s="12"/>
      <c r="AH9" s="12"/>
      <c r="AJ9" s="13"/>
      <c r="AL9" s="14"/>
      <c r="AM9" s="14"/>
      <c r="AN9" s="14"/>
      <c r="AO9" s="14"/>
    </row>
    <row r="10" spans="1:41" ht="18.75" customHeight="1" x14ac:dyDescent="0.2">
      <c r="A10" s="6"/>
      <c r="B10" s="6"/>
      <c r="C10" s="159" t="s">
        <v>345</v>
      </c>
      <c r="D10" s="721"/>
      <c r="E10" s="721"/>
      <c r="F10" s="721"/>
      <c r="G10" s="721"/>
      <c r="H10" s="721"/>
      <c r="I10" s="721"/>
      <c r="J10" s="157"/>
      <c r="K10" s="6"/>
      <c r="T10" s="718"/>
      <c r="U10" s="6"/>
      <c r="V10" s="19"/>
      <c r="W10" s="155"/>
      <c r="X10" s="9"/>
      <c r="Y10" s="10"/>
      <c r="Z10" s="153"/>
      <c r="AA10" s="153"/>
      <c r="AB10" s="153"/>
      <c r="AC10" s="11"/>
      <c r="AD10" s="10"/>
      <c r="AE10" s="12"/>
      <c r="AF10" s="12"/>
      <c r="AG10" s="12"/>
      <c r="AH10" s="12"/>
      <c r="AJ10" s="13"/>
      <c r="AL10" s="14"/>
      <c r="AM10" s="14"/>
      <c r="AN10" s="14"/>
      <c r="AO10" s="14"/>
    </row>
    <row r="11" spans="1:41" ht="6" customHeight="1" x14ac:dyDescent="0.2">
      <c r="A11" s="6"/>
      <c r="B11" s="6"/>
      <c r="C11" s="159"/>
      <c r="D11" s="18"/>
      <c r="E11" s="6"/>
      <c r="F11" s="6"/>
      <c r="G11" s="6"/>
      <c r="H11" s="6"/>
      <c r="I11" s="6"/>
      <c r="J11" s="157"/>
      <c r="K11" s="6"/>
      <c r="T11" s="718"/>
      <c r="U11" s="6"/>
      <c r="V11" s="19"/>
      <c r="W11" s="155"/>
      <c r="X11" s="9"/>
      <c r="Y11" s="10"/>
      <c r="Z11" s="153"/>
      <c r="AA11" s="153"/>
      <c r="AB11" s="153"/>
      <c r="AC11" s="11"/>
      <c r="AD11" s="10"/>
      <c r="AE11" s="12"/>
      <c r="AF11" s="12"/>
      <c r="AG11" s="12"/>
      <c r="AH11" s="12"/>
      <c r="AJ11" s="13"/>
      <c r="AL11" s="14"/>
      <c r="AM11" s="14"/>
      <c r="AN11" s="14"/>
      <c r="AO11" s="14"/>
    </row>
    <row r="12" spans="1:41" ht="18.75" customHeight="1" x14ac:dyDescent="0.2">
      <c r="A12" s="6"/>
      <c r="B12" s="6"/>
      <c r="C12" s="159" t="s">
        <v>4</v>
      </c>
      <c r="D12" s="721"/>
      <c r="E12" s="721"/>
      <c r="F12" s="721"/>
      <c r="G12" s="721"/>
      <c r="H12" s="721"/>
      <c r="I12" s="721"/>
      <c r="J12" s="157"/>
      <c r="K12" s="6"/>
      <c r="T12" s="718"/>
      <c r="U12" s="6"/>
      <c r="V12" s="19"/>
      <c r="W12" s="155"/>
      <c r="X12" s="9"/>
      <c r="Y12" s="10"/>
      <c r="Z12" s="153"/>
      <c r="AA12" s="153"/>
      <c r="AB12" s="153"/>
      <c r="AC12" s="11"/>
      <c r="AD12" s="10"/>
      <c r="AE12" s="12"/>
      <c r="AF12" s="12"/>
      <c r="AG12" s="12"/>
      <c r="AH12" s="12"/>
      <c r="AJ12" s="13"/>
      <c r="AL12" s="14"/>
      <c r="AM12" s="14"/>
      <c r="AN12" s="14"/>
      <c r="AO12" s="14"/>
    </row>
    <row r="13" spans="1:41" ht="6" customHeight="1" x14ac:dyDescent="0.2">
      <c r="A13" s="6"/>
      <c r="B13" s="6"/>
      <c r="C13" s="159"/>
      <c r="D13" s="18"/>
      <c r="E13" s="6"/>
      <c r="F13" s="6"/>
      <c r="G13" s="6"/>
      <c r="H13" s="6"/>
      <c r="I13" s="6"/>
      <c r="J13" s="157"/>
      <c r="K13" s="6"/>
      <c r="T13" s="718"/>
      <c r="U13" s="6"/>
      <c r="V13" s="19"/>
      <c r="W13" s="155"/>
      <c r="X13" s="9"/>
      <c r="Y13" s="10"/>
      <c r="Z13" s="153"/>
      <c r="AA13" s="153"/>
      <c r="AB13" s="153"/>
      <c r="AC13" s="11"/>
      <c r="AD13" s="10"/>
      <c r="AE13" s="12"/>
      <c r="AF13" s="12"/>
      <c r="AG13" s="12"/>
      <c r="AH13" s="12"/>
      <c r="AJ13" s="13"/>
      <c r="AL13" s="14"/>
      <c r="AM13" s="14"/>
      <c r="AN13" s="14"/>
      <c r="AO13" s="14"/>
    </row>
    <row r="14" spans="1:41" ht="18.75" customHeight="1" x14ac:dyDescent="0.2">
      <c r="A14" s="6"/>
      <c r="B14" s="6"/>
      <c r="C14" s="159" t="s">
        <v>5</v>
      </c>
      <c r="D14" s="721" t="s">
        <v>6</v>
      </c>
      <c r="E14" s="721"/>
      <c r="F14" s="721"/>
      <c r="G14" s="721"/>
      <c r="H14" s="721"/>
      <c r="I14" s="721"/>
      <c r="J14" s="157"/>
      <c r="K14" s="6"/>
      <c r="M14" s="1" t="s">
        <v>6</v>
      </c>
      <c r="N14" s="1" t="s">
        <v>7</v>
      </c>
      <c r="T14" s="718"/>
      <c r="U14" s="6"/>
      <c r="V14" s="19"/>
      <c r="W14" s="155"/>
      <c r="X14" s="9"/>
      <c r="Y14" s="10"/>
      <c r="Z14" s="153"/>
      <c r="AA14" s="153"/>
      <c r="AB14" s="153"/>
      <c r="AC14" s="11"/>
      <c r="AD14" s="10"/>
      <c r="AE14" s="12"/>
      <c r="AF14" s="12"/>
      <c r="AG14" s="12"/>
      <c r="AH14" s="12"/>
      <c r="AJ14" s="13"/>
      <c r="AL14" s="14"/>
      <c r="AM14" s="14"/>
      <c r="AN14" s="14"/>
      <c r="AO14" s="14"/>
    </row>
    <row r="15" spans="1:41" ht="6" customHeight="1" x14ac:dyDescent="0.2">
      <c r="A15" s="6"/>
      <c r="B15" s="6"/>
      <c r="C15" s="159"/>
      <c r="D15" s="18"/>
      <c r="E15" s="6"/>
      <c r="F15" s="6"/>
      <c r="G15" s="6"/>
      <c r="H15" s="6"/>
      <c r="I15" s="6"/>
      <c r="J15" s="157"/>
      <c r="K15" s="6"/>
      <c r="T15" s="718"/>
      <c r="U15" s="6"/>
      <c r="V15" s="19"/>
      <c r="W15" s="155"/>
      <c r="X15" s="9"/>
      <c r="Y15" s="10"/>
      <c r="Z15" s="153"/>
      <c r="AA15" s="153"/>
      <c r="AB15" s="153"/>
      <c r="AC15" s="11"/>
      <c r="AD15" s="10"/>
      <c r="AE15" s="12"/>
      <c r="AF15" s="12"/>
      <c r="AG15" s="12"/>
      <c r="AH15" s="12"/>
      <c r="AJ15" s="13"/>
      <c r="AL15" s="14"/>
      <c r="AM15" s="14"/>
      <c r="AN15" s="14"/>
      <c r="AO15" s="14"/>
    </row>
    <row r="16" spans="1:41" ht="18.75" customHeight="1" x14ac:dyDescent="0.2">
      <c r="A16" s="6"/>
      <c r="B16" s="6"/>
      <c r="C16" s="159" t="s">
        <v>8</v>
      </c>
      <c r="D16" s="721"/>
      <c r="E16" s="721"/>
      <c r="F16" s="721"/>
      <c r="G16" s="721"/>
      <c r="H16" s="721"/>
      <c r="I16" s="721"/>
      <c r="J16" s="157"/>
      <c r="K16" s="6"/>
      <c r="M16" s="1" t="s">
        <v>6</v>
      </c>
      <c r="N16" s="1" t="s">
        <v>7</v>
      </c>
      <c r="T16" s="718"/>
      <c r="U16" s="6"/>
      <c r="V16" s="19"/>
      <c r="W16" s="155"/>
      <c r="X16" s="9"/>
      <c r="Y16" s="10"/>
      <c r="Z16" s="153"/>
      <c r="AA16" s="153"/>
      <c r="AB16" s="153"/>
      <c r="AC16" s="11"/>
      <c r="AD16" s="10"/>
      <c r="AE16" s="12"/>
      <c r="AF16" s="12"/>
      <c r="AG16" s="12"/>
      <c r="AH16" s="12"/>
      <c r="AJ16" s="13"/>
      <c r="AL16" s="14"/>
      <c r="AM16" s="14"/>
      <c r="AN16" s="14"/>
      <c r="AO16" s="14"/>
    </row>
    <row r="17" spans="1:41" ht="6" customHeight="1" x14ac:dyDescent="0.2">
      <c r="A17" s="6"/>
      <c r="B17" s="6"/>
      <c r="C17" s="160"/>
      <c r="D17" s="18"/>
      <c r="E17" s="6"/>
      <c r="F17" s="6"/>
      <c r="G17" s="6"/>
      <c r="H17" s="6"/>
      <c r="I17" s="6"/>
      <c r="J17" s="157"/>
      <c r="K17" s="6"/>
      <c r="T17" s="718"/>
      <c r="U17" s="6"/>
      <c r="V17" s="19"/>
      <c r="W17" s="155"/>
      <c r="X17" s="9"/>
      <c r="Y17" s="10"/>
      <c r="Z17" s="153"/>
      <c r="AA17" s="153"/>
      <c r="AB17" s="153"/>
      <c r="AC17" s="11"/>
      <c r="AD17" s="10"/>
      <c r="AE17" s="12"/>
      <c r="AF17" s="12"/>
      <c r="AG17" s="12"/>
      <c r="AH17" s="12"/>
      <c r="AJ17" s="13"/>
      <c r="AL17" s="14"/>
      <c r="AM17" s="14"/>
      <c r="AN17" s="14"/>
      <c r="AO17" s="14"/>
    </row>
    <row r="18" spans="1:41" ht="18.75" customHeight="1" x14ac:dyDescent="0.2">
      <c r="A18" s="6"/>
      <c r="B18" s="6"/>
      <c r="C18" s="159" t="s">
        <v>346</v>
      </c>
      <c r="D18" s="722">
        <v>41383</v>
      </c>
      <c r="E18" s="722"/>
      <c r="F18" s="20"/>
      <c r="G18" s="723" t="s">
        <v>9</v>
      </c>
      <c r="H18" s="723"/>
      <c r="I18" s="723"/>
      <c r="J18" s="157"/>
      <c r="K18" s="6"/>
      <c r="T18" s="718"/>
      <c r="U18" s="6"/>
      <c r="V18" s="19"/>
      <c r="W18" s="155"/>
      <c r="X18" s="9"/>
      <c r="Y18" s="10"/>
      <c r="Z18" s="153"/>
      <c r="AA18" s="153"/>
      <c r="AB18" s="153"/>
      <c r="AC18" s="11"/>
      <c r="AD18" s="10"/>
      <c r="AE18" s="12"/>
      <c r="AF18" s="12"/>
      <c r="AG18" s="12"/>
      <c r="AH18" s="12"/>
      <c r="AJ18" s="13"/>
      <c r="AL18" s="14"/>
      <c r="AM18" s="14"/>
      <c r="AN18" s="14"/>
      <c r="AO18" s="14"/>
    </row>
    <row r="19" spans="1:41" ht="6" customHeight="1" x14ac:dyDescent="0.2">
      <c r="A19" s="6"/>
      <c r="B19" s="6"/>
      <c r="C19" s="160"/>
      <c r="D19" s="18"/>
      <c r="E19" s="6"/>
      <c r="F19" s="6"/>
      <c r="G19" s="6"/>
      <c r="H19" s="6"/>
      <c r="I19" s="6"/>
      <c r="J19" s="157"/>
      <c r="K19" s="6"/>
      <c r="T19" s="718"/>
      <c r="U19" s="6"/>
      <c r="V19" s="19"/>
      <c r="W19" s="155"/>
      <c r="X19" s="9"/>
      <c r="Y19" s="10"/>
      <c r="Z19" s="153"/>
      <c r="AA19" s="153"/>
      <c r="AB19" s="153"/>
      <c r="AC19" s="11"/>
      <c r="AD19" s="10"/>
      <c r="AE19" s="12"/>
      <c r="AF19" s="12"/>
      <c r="AG19" s="12"/>
      <c r="AH19" s="12"/>
      <c r="AJ19" s="13"/>
      <c r="AL19" s="14"/>
      <c r="AM19" s="14"/>
      <c r="AN19" s="14"/>
      <c r="AO19" s="14"/>
    </row>
    <row r="20" spans="1:41" ht="18.75" customHeight="1" x14ac:dyDescent="0.2">
      <c r="A20" s="6"/>
      <c r="B20" s="6"/>
      <c r="C20" s="159" t="s">
        <v>10</v>
      </c>
      <c r="D20" s="721"/>
      <c r="E20" s="721"/>
      <c r="F20" s="721"/>
      <c r="G20" s="721"/>
      <c r="H20" s="721"/>
      <c r="I20" s="721"/>
      <c r="J20" s="157"/>
      <c r="K20" s="6"/>
      <c r="T20" s="718"/>
      <c r="U20" s="6"/>
      <c r="V20" s="19"/>
      <c r="W20" s="155"/>
      <c r="X20" s="9"/>
      <c r="Y20" s="10"/>
      <c r="Z20" s="153"/>
      <c r="AA20" s="153"/>
      <c r="AB20" s="153"/>
      <c r="AC20" s="11"/>
      <c r="AD20" s="10"/>
      <c r="AE20" s="12"/>
      <c r="AF20" s="12"/>
      <c r="AG20" s="12"/>
      <c r="AH20" s="12"/>
      <c r="AJ20" s="13"/>
      <c r="AL20" s="14"/>
      <c r="AM20" s="14"/>
      <c r="AN20" s="14"/>
      <c r="AO20" s="14"/>
    </row>
    <row r="21" spans="1:41" ht="6" customHeight="1" x14ac:dyDescent="0.2">
      <c r="A21" s="6"/>
      <c r="B21" s="6"/>
      <c r="C21" s="160"/>
      <c r="D21" s="18"/>
      <c r="E21" s="6"/>
      <c r="F21" s="6"/>
      <c r="G21" s="6"/>
      <c r="H21" s="6"/>
      <c r="I21" s="6"/>
      <c r="J21" s="157"/>
      <c r="K21" s="6"/>
      <c r="T21" s="718"/>
      <c r="U21" s="6"/>
      <c r="V21" s="19"/>
      <c r="W21" s="155"/>
      <c r="X21" s="9"/>
      <c r="Y21" s="10"/>
      <c r="Z21" s="153"/>
      <c r="AA21" s="153"/>
      <c r="AB21" s="153"/>
      <c r="AC21" s="11"/>
      <c r="AD21" s="10"/>
      <c r="AE21" s="12"/>
      <c r="AF21" s="12"/>
      <c r="AG21" s="12"/>
      <c r="AH21" s="12"/>
      <c r="AJ21" s="13"/>
      <c r="AL21" s="14"/>
      <c r="AM21" s="14"/>
      <c r="AN21" s="14"/>
      <c r="AO21" s="14"/>
    </row>
    <row r="22" spans="1:41" ht="18.75" customHeight="1" x14ac:dyDescent="0.2">
      <c r="A22" s="6"/>
      <c r="B22" s="6"/>
      <c r="C22" s="272" t="s">
        <v>576</v>
      </c>
      <c r="D22" s="427" t="s">
        <v>0</v>
      </c>
      <c r="E22" s="273"/>
      <c r="F22" s="273"/>
      <c r="G22" s="724" t="s">
        <v>577</v>
      </c>
      <c r="H22" s="724"/>
      <c r="I22" s="427" t="s">
        <v>0</v>
      </c>
      <c r="J22" s="157"/>
      <c r="K22" s="6"/>
      <c r="M22" s="1" t="s">
        <v>572</v>
      </c>
      <c r="N22" s="1" t="s">
        <v>573</v>
      </c>
      <c r="O22" s="1" t="s">
        <v>574</v>
      </c>
      <c r="P22" s="1" t="s">
        <v>575</v>
      </c>
      <c r="R22" s="1" t="s">
        <v>0</v>
      </c>
      <c r="S22" s="1" t="s">
        <v>1</v>
      </c>
      <c r="T22" s="718"/>
      <c r="U22" s="6"/>
      <c r="V22" s="19"/>
      <c r="W22" s="155"/>
      <c r="X22" s="9"/>
      <c r="Y22" s="10"/>
      <c r="Z22" s="153"/>
      <c r="AA22" s="153"/>
      <c r="AB22" s="153"/>
      <c r="AC22" s="274"/>
      <c r="AD22" s="10"/>
      <c r="AE22" s="12"/>
      <c r="AF22" s="12"/>
      <c r="AG22" s="12"/>
      <c r="AH22" s="12"/>
      <c r="AJ22" s="13"/>
      <c r="AL22" s="14"/>
      <c r="AM22" s="14"/>
      <c r="AN22" s="14"/>
      <c r="AO22" s="14"/>
    </row>
    <row r="23" spans="1:41" ht="6" customHeight="1" x14ac:dyDescent="0.2">
      <c r="A23" s="6"/>
      <c r="B23" s="6"/>
      <c r="C23" s="160"/>
      <c r="D23" s="18"/>
      <c r="E23" s="6"/>
      <c r="F23" s="6"/>
      <c r="G23" s="6"/>
      <c r="H23" s="6"/>
      <c r="I23" s="6"/>
      <c r="J23" s="157"/>
      <c r="K23" s="6"/>
      <c r="T23" s="718"/>
      <c r="U23" s="6"/>
      <c r="V23" s="19"/>
      <c r="W23" s="155"/>
      <c r="X23" s="9"/>
      <c r="Y23" s="10"/>
      <c r="Z23" s="153"/>
      <c r="AA23" s="153"/>
      <c r="AB23" s="153"/>
      <c r="AC23" s="11"/>
      <c r="AD23" s="10"/>
      <c r="AE23" s="12"/>
      <c r="AF23" s="12"/>
      <c r="AG23" s="12"/>
      <c r="AH23" s="12"/>
      <c r="AJ23" s="13"/>
      <c r="AL23" s="14"/>
      <c r="AM23" s="14"/>
      <c r="AN23" s="14"/>
      <c r="AO23" s="14"/>
    </row>
    <row r="24" spans="1:41" ht="18.75" customHeight="1" x14ac:dyDescent="0.2">
      <c r="A24" s="6"/>
      <c r="B24" s="6"/>
      <c r="C24" s="159" t="s">
        <v>581</v>
      </c>
      <c r="D24" s="427" t="s">
        <v>0</v>
      </c>
      <c r="E24" s="273"/>
      <c r="F24" s="273"/>
      <c r="G24" s="20"/>
      <c r="H24" s="20" t="s">
        <v>789</v>
      </c>
      <c r="I24" s="568" t="s">
        <v>0</v>
      </c>
      <c r="J24" s="157"/>
      <c r="K24" s="6"/>
      <c r="M24" s="1" t="s">
        <v>572</v>
      </c>
      <c r="N24" s="1" t="s">
        <v>573</v>
      </c>
      <c r="O24" s="1" t="s">
        <v>574</v>
      </c>
      <c r="P24" s="1" t="s">
        <v>575</v>
      </c>
      <c r="R24" s="1" t="s">
        <v>0</v>
      </c>
      <c r="S24" s="1" t="s">
        <v>1</v>
      </c>
      <c r="T24" s="718"/>
      <c r="U24" s="6"/>
      <c r="V24" s="19"/>
      <c r="W24" s="155"/>
      <c r="X24" s="9"/>
      <c r="Y24" s="10"/>
      <c r="Z24" s="153"/>
      <c r="AA24" s="153"/>
      <c r="AB24" s="153"/>
      <c r="AC24" s="274"/>
      <c r="AD24" s="10"/>
      <c r="AE24" s="12"/>
      <c r="AF24" s="12"/>
      <c r="AG24" s="12"/>
      <c r="AH24" s="12"/>
    </row>
    <row r="25" spans="1:41" ht="6" customHeight="1" x14ac:dyDescent="0.2">
      <c r="A25" s="6"/>
      <c r="B25" s="6"/>
      <c r="C25" s="156"/>
      <c r="D25" s="6"/>
      <c r="E25" s="6"/>
      <c r="F25" s="6"/>
      <c r="G25" s="6"/>
      <c r="H25" s="6"/>
      <c r="I25" s="6"/>
      <c r="J25" s="157"/>
      <c r="K25" s="6"/>
      <c r="T25" s="718"/>
      <c r="U25" s="6"/>
      <c r="V25" s="17"/>
      <c r="W25" s="155"/>
      <c r="X25" s="9"/>
      <c r="Y25" s="10"/>
      <c r="Z25" s="153"/>
      <c r="AA25" s="153"/>
      <c r="AB25" s="153"/>
      <c r="AC25" s="275"/>
      <c r="AD25" s="275"/>
      <c r="AE25" s="12"/>
      <c r="AF25" s="12"/>
      <c r="AG25" s="12"/>
      <c r="AH25" s="12"/>
      <c r="AJ25" s="13"/>
      <c r="AL25" s="14"/>
      <c r="AM25" s="14"/>
      <c r="AN25" s="14"/>
      <c r="AO25" s="14"/>
    </row>
    <row r="26" spans="1:41" ht="18.75" customHeight="1" x14ac:dyDescent="0.2">
      <c r="A26" s="6"/>
      <c r="B26" s="6"/>
      <c r="C26" s="272" t="s">
        <v>570</v>
      </c>
      <c r="D26" s="427" t="s">
        <v>0</v>
      </c>
      <c r="E26" s="273"/>
      <c r="F26" s="273"/>
      <c r="G26" s="724" t="s">
        <v>571</v>
      </c>
      <c r="H26" s="724"/>
      <c r="I26" s="427" t="s">
        <v>0</v>
      </c>
      <c r="J26" s="157"/>
      <c r="K26" s="6"/>
      <c r="T26" s="718"/>
      <c r="U26" s="6"/>
      <c r="V26" s="19"/>
      <c r="W26" s="155"/>
      <c r="X26" s="9"/>
      <c r="Y26" s="10"/>
      <c r="Z26" s="153"/>
      <c r="AA26" s="153"/>
      <c r="AB26" s="153"/>
      <c r="AC26" s="274"/>
      <c r="AD26" s="10"/>
      <c r="AE26" s="12"/>
      <c r="AF26" s="12"/>
      <c r="AG26" s="12"/>
      <c r="AH26" s="12"/>
      <c r="AJ26" s="13"/>
      <c r="AL26" s="14"/>
      <c r="AM26" s="14"/>
      <c r="AN26" s="14"/>
      <c r="AO26" s="14"/>
    </row>
    <row r="27" spans="1:41" ht="6" customHeight="1" x14ac:dyDescent="0.2">
      <c r="A27" s="6"/>
      <c r="B27" s="6"/>
      <c r="C27" s="156"/>
      <c r="D27" s="6"/>
      <c r="E27" s="6"/>
      <c r="F27" s="6"/>
      <c r="G27" s="6"/>
      <c r="H27" s="6"/>
      <c r="I27" s="6"/>
      <c r="J27" s="157"/>
      <c r="K27" s="6"/>
      <c r="T27" s="718"/>
      <c r="U27" s="6"/>
      <c r="V27" s="17"/>
      <c r="W27" s="155"/>
      <c r="X27" s="9"/>
      <c r="Y27" s="10"/>
      <c r="Z27" s="153"/>
      <c r="AA27" s="153"/>
      <c r="AB27" s="153"/>
      <c r="AC27" s="275"/>
      <c r="AD27" s="275"/>
      <c r="AE27" s="12"/>
      <c r="AF27" s="12"/>
      <c r="AG27" s="12"/>
      <c r="AH27" s="12"/>
      <c r="AJ27" s="13"/>
      <c r="AL27" s="14"/>
      <c r="AM27" s="14"/>
      <c r="AN27" s="14"/>
      <c r="AO27" s="14"/>
    </row>
    <row r="28" spans="1:41" ht="19.5" customHeight="1" x14ac:dyDescent="0.2">
      <c r="A28" s="6"/>
      <c r="B28" s="6"/>
      <c r="C28" s="159" t="s">
        <v>786</v>
      </c>
      <c r="D28" s="471" t="s">
        <v>0</v>
      </c>
      <c r="E28" s="273"/>
      <c r="F28" s="273"/>
      <c r="G28" s="20"/>
      <c r="H28" s="469" t="s">
        <v>790</v>
      </c>
      <c r="I28" s="470" t="s">
        <v>0</v>
      </c>
      <c r="J28" s="157"/>
      <c r="K28" s="6"/>
      <c r="T28" s="718"/>
      <c r="U28" s="6"/>
      <c r="V28" s="19"/>
      <c r="W28" s="155"/>
      <c r="X28" s="9"/>
      <c r="Y28" s="10"/>
      <c r="Z28" s="153"/>
      <c r="AA28" s="153"/>
      <c r="AB28" s="153"/>
      <c r="AC28" s="274"/>
      <c r="AD28" s="10"/>
      <c r="AE28" s="12"/>
      <c r="AF28" s="12"/>
      <c r="AG28" s="12"/>
      <c r="AH28" s="12"/>
      <c r="AJ28" s="13"/>
      <c r="AL28" s="14"/>
      <c r="AM28" s="14"/>
      <c r="AN28" s="14"/>
      <c r="AO28" s="14"/>
    </row>
    <row r="29" spans="1:41" ht="6" customHeight="1" x14ac:dyDescent="0.2">
      <c r="A29" s="6"/>
      <c r="B29" s="6"/>
      <c r="C29" s="156"/>
      <c r="D29" s="6"/>
      <c r="E29" s="6"/>
      <c r="F29" s="6"/>
      <c r="G29" s="6"/>
      <c r="H29" s="6"/>
      <c r="I29" s="6"/>
      <c r="J29" s="157"/>
      <c r="K29" s="6"/>
      <c r="T29" s="718"/>
      <c r="U29" s="6"/>
      <c r="V29" s="17"/>
      <c r="W29" s="155"/>
      <c r="X29" s="9"/>
      <c r="Y29" s="10"/>
      <c r="Z29" s="153"/>
      <c r="AA29" s="153"/>
      <c r="AB29" s="153"/>
      <c r="AC29" s="275"/>
      <c r="AD29" s="275"/>
      <c r="AE29" s="12"/>
      <c r="AF29" s="12"/>
      <c r="AG29" s="12"/>
      <c r="AH29" s="12"/>
      <c r="AJ29" s="13"/>
      <c r="AL29" s="14"/>
      <c r="AM29" s="14"/>
      <c r="AN29" s="14"/>
      <c r="AO29" s="14"/>
    </row>
    <row r="30" spans="1:41" ht="18.75" customHeight="1" x14ac:dyDescent="0.2">
      <c r="A30" s="6"/>
      <c r="B30" s="6"/>
      <c r="C30" s="159" t="s">
        <v>787</v>
      </c>
      <c r="D30" s="702" t="s">
        <v>0</v>
      </c>
      <c r="F30" s="6"/>
      <c r="G30" s="6"/>
      <c r="H30" s="276" t="s">
        <v>791</v>
      </c>
      <c r="I30" s="701" t="s">
        <v>0</v>
      </c>
      <c r="J30" s="157"/>
      <c r="K30" s="6"/>
      <c r="T30" s="718"/>
      <c r="U30" s="6"/>
      <c r="V30" s="17"/>
      <c r="W30" s="155"/>
      <c r="X30" s="9"/>
      <c r="Y30" s="10"/>
      <c r="Z30" s="153"/>
      <c r="AA30" s="153"/>
      <c r="AB30" s="153"/>
      <c r="AC30" s="275"/>
      <c r="AD30" s="275"/>
      <c r="AE30" s="12"/>
      <c r="AF30" s="12"/>
      <c r="AG30" s="12"/>
      <c r="AH30" s="12"/>
      <c r="AJ30" s="13"/>
      <c r="AL30" s="14"/>
      <c r="AM30" s="14"/>
      <c r="AN30" s="14"/>
      <c r="AO30" s="14"/>
    </row>
    <row r="31" spans="1:41" ht="6" customHeight="1" x14ac:dyDescent="0.2">
      <c r="A31" s="6"/>
      <c r="B31" s="6"/>
      <c r="C31" s="156"/>
      <c r="D31" s="6"/>
      <c r="E31" s="6"/>
      <c r="F31" s="6"/>
      <c r="G31" s="6"/>
      <c r="H31" s="6"/>
      <c r="I31" s="6"/>
      <c r="J31" s="157"/>
      <c r="K31" s="6"/>
      <c r="T31" s="718"/>
      <c r="U31" s="6"/>
      <c r="V31" s="17"/>
      <c r="W31" s="155"/>
      <c r="X31" s="9"/>
      <c r="Y31" s="10"/>
      <c r="Z31" s="153"/>
      <c r="AA31" s="153"/>
      <c r="AB31" s="153"/>
      <c r="AC31" s="275"/>
      <c r="AD31" s="275"/>
      <c r="AE31" s="12"/>
      <c r="AF31" s="12"/>
      <c r="AG31" s="12"/>
      <c r="AH31" s="12"/>
      <c r="AJ31" s="13"/>
      <c r="AL31" s="14"/>
      <c r="AM31" s="14"/>
      <c r="AN31" s="14"/>
      <c r="AO31" s="14"/>
    </row>
    <row r="32" spans="1:41" ht="18.75" customHeight="1" x14ac:dyDescent="0.2">
      <c r="A32" s="6"/>
      <c r="B32" s="6"/>
      <c r="C32" s="159" t="s">
        <v>788</v>
      </c>
      <c r="D32" s="681" t="s">
        <v>0</v>
      </c>
      <c r="E32" s="273"/>
      <c r="F32" s="273"/>
      <c r="G32" s="20"/>
      <c r="H32" s="276" t="s">
        <v>578</v>
      </c>
      <c r="I32" s="427" t="s">
        <v>0</v>
      </c>
      <c r="J32" s="157"/>
      <c r="K32" s="6"/>
      <c r="T32" s="718"/>
      <c r="U32" s="6"/>
      <c r="V32" s="19"/>
      <c r="W32" s="155"/>
      <c r="X32" s="9"/>
      <c r="Y32" s="10"/>
      <c r="Z32" s="153"/>
      <c r="AA32" s="153"/>
      <c r="AB32" s="153"/>
      <c r="AC32" s="274"/>
      <c r="AD32" s="10"/>
      <c r="AE32" s="12"/>
      <c r="AF32" s="12"/>
      <c r="AG32" s="12"/>
      <c r="AH32" s="12"/>
      <c r="AJ32" s="13"/>
      <c r="AL32" s="14"/>
      <c r="AM32" s="14"/>
      <c r="AN32" s="14"/>
      <c r="AO32" s="14"/>
    </row>
    <row r="33" spans="1:41" x14ac:dyDescent="0.2">
      <c r="A33" s="6"/>
      <c r="B33" s="6"/>
      <c r="C33" s="161"/>
      <c r="D33" s="162"/>
      <c r="E33" s="162"/>
      <c r="F33" s="162"/>
      <c r="G33" s="162"/>
      <c r="H33" s="162"/>
      <c r="I33" s="162"/>
      <c r="J33" s="163"/>
      <c r="K33" s="6"/>
      <c r="T33" s="718"/>
      <c r="U33" s="6"/>
      <c r="V33" s="17"/>
      <c r="W33" s="155"/>
      <c r="X33" s="9"/>
      <c r="Y33" s="10"/>
      <c r="Z33" s="153"/>
      <c r="AA33" s="153"/>
      <c r="AB33" s="153"/>
      <c r="AC33" s="154"/>
      <c r="AD33" s="154"/>
      <c r="AE33" s="12"/>
      <c r="AF33" s="12"/>
      <c r="AG33" s="12"/>
      <c r="AH33" s="12"/>
      <c r="AJ33" s="13"/>
      <c r="AL33" s="14"/>
      <c r="AM33" s="14"/>
      <c r="AN33" s="14"/>
      <c r="AO33" s="14"/>
    </row>
    <row r="34" spans="1:41" ht="11.25" customHeight="1" x14ac:dyDescent="0.2">
      <c r="A34" s="6"/>
      <c r="B34" s="6"/>
      <c r="C34" s="6"/>
      <c r="D34" s="6"/>
      <c r="E34" s="6"/>
      <c r="F34" s="6"/>
      <c r="G34" s="6"/>
      <c r="H34" s="6"/>
      <c r="I34" s="6"/>
      <c r="J34" s="6"/>
      <c r="K34" s="6"/>
      <c r="T34" s="718"/>
      <c r="U34" s="6"/>
      <c r="V34" s="17"/>
      <c r="W34" s="155"/>
      <c r="X34" s="9"/>
      <c r="Y34" s="10"/>
      <c r="Z34" s="153"/>
      <c r="AA34" s="153"/>
      <c r="AB34" s="153"/>
      <c r="AC34" s="154"/>
      <c r="AD34" s="154"/>
      <c r="AE34" s="12"/>
      <c r="AF34" s="12"/>
      <c r="AG34" s="12"/>
      <c r="AH34" s="12"/>
      <c r="AJ34" s="13"/>
      <c r="AL34" s="14"/>
      <c r="AM34" s="14"/>
      <c r="AN34" s="14"/>
      <c r="AO34" s="14"/>
    </row>
    <row r="35" spans="1:41" s="24" customFormat="1" ht="32.25" customHeight="1" x14ac:dyDescent="0.2">
      <c r="A35" s="23"/>
      <c r="B35" s="23"/>
      <c r="C35" s="719" t="s">
        <v>11</v>
      </c>
      <c r="D35" s="719"/>
      <c r="E35" s="719"/>
      <c r="F35" s="719"/>
      <c r="G35" s="719"/>
      <c r="H35" s="719"/>
      <c r="I35" s="719"/>
      <c r="J35" s="719"/>
      <c r="K35" s="23"/>
      <c r="T35" s="141"/>
      <c r="U35" s="23"/>
      <c r="V35" s="25"/>
      <c r="W35" s="164"/>
      <c r="X35" s="165"/>
      <c r="Y35" s="26"/>
      <c r="Z35" s="166"/>
      <c r="AA35" s="166"/>
      <c r="AB35" s="166"/>
      <c r="AC35" s="167"/>
      <c r="AD35" s="167"/>
      <c r="AE35" s="27"/>
      <c r="AF35" s="27"/>
      <c r="AG35" s="27"/>
      <c r="AH35" s="27"/>
      <c r="AJ35" s="28"/>
      <c r="AK35" s="29"/>
      <c r="AL35" s="30"/>
      <c r="AM35" s="30"/>
      <c r="AN35" s="30"/>
      <c r="AO35" s="30"/>
    </row>
    <row r="36" spans="1:41" ht="5.25" customHeight="1" x14ac:dyDescent="0.2">
      <c r="A36" s="6"/>
      <c r="B36" s="16"/>
      <c r="C36" s="159"/>
      <c r="D36" s="6"/>
      <c r="E36" s="6"/>
      <c r="F36" s="6"/>
      <c r="G36" s="6"/>
      <c r="H36" s="6"/>
      <c r="I36" s="6"/>
      <c r="J36" s="157"/>
      <c r="K36" s="6"/>
      <c r="T36" s="141"/>
      <c r="U36" s="6"/>
      <c r="V36" s="6"/>
      <c r="W36" s="19"/>
      <c r="X36" s="12"/>
      <c r="Y36" s="12"/>
      <c r="Z36" s="21"/>
      <c r="AA36" s="21"/>
      <c r="AB36" s="21"/>
      <c r="AC36" s="12"/>
      <c r="AD36" s="12"/>
      <c r="AE36" s="22"/>
      <c r="AF36" s="12"/>
      <c r="AG36" s="12"/>
      <c r="AH36" s="12"/>
      <c r="AJ36" s="13"/>
      <c r="AL36" s="14"/>
      <c r="AM36" s="14"/>
      <c r="AN36" s="14"/>
      <c r="AO36" s="14"/>
    </row>
    <row r="37" spans="1:41" s="32" customFormat="1" ht="33.75" customHeight="1" x14ac:dyDescent="0.3">
      <c r="A37" s="6"/>
      <c r="B37" s="16"/>
      <c r="C37" s="428" t="s">
        <v>12</v>
      </c>
      <c r="D37" s="429"/>
      <c r="E37" s="430" t="s">
        <v>347</v>
      </c>
      <c r="F37" s="430" t="s">
        <v>13</v>
      </c>
      <c r="G37" s="430" t="s">
        <v>348</v>
      </c>
      <c r="H37" s="31"/>
      <c r="I37" s="31"/>
      <c r="J37" s="168"/>
      <c r="K37" s="31"/>
      <c r="M37" s="33"/>
      <c r="N37" s="34"/>
      <c r="O37" s="35"/>
      <c r="W37" s="36"/>
      <c r="X37" s="36"/>
      <c r="Y37" s="36"/>
      <c r="Z37" s="36"/>
      <c r="AA37" s="36"/>
      <c r="AB37" s="36"/>
      <c r="AC37" s="36"/>
      <c r="AD37" s="36"/>
      <c r="AE37" s="36"/>
      <c r="AF37" s="36"/>
      <c r="AG37" s="36"/>
      <c r="AH37" s="36"/>
      <c r="AJ37" s="37"/>
      <c r="AK37" s="38"/>
      <c r="AL37" s="39"/>
      <c r="AM37" s="39"/>
      <c r="AN37" s="39"/>
      <c r="AO37" s="39"/>
    </row>
    <row r="38" spans="1:41" s="47" customFormat="1" ht="18" customHeight="1" x14ac:dyDescent="0.2">
      <c r="A38" s="40"/>
      <c r="B38" s="41"/>
      <c r="C38" s="42" t="s">
        <v>349</v>
      </c>
      <c r="D38" s="169"/>
      <c r="E38" s="170">
        <v>0.85</v>
      </c>
      <c r="F38" s="171">
        <f>Feuil3!N420</f>
        <v>1</v>
      </c>
      <c r="G38" s="172" t="str">
        <f>IF(F38&gt;=E38,"OUI","NON")</f>
        <v>OUI</v>
      </c>
      <c r="H38" s="40"/>
      <c r="I38" s="40"/>
      <c r="J38" s="173"/>
      <c r="M38" s="40"/>
      <c r="N38" s="48"/>
      <c r="V38" s="49"/>
      <c r="W38" s="49"/>
      <c r="X38" s="49"/>
      <c r="Y38" s="49"/>
      <c r="Z38" s="49"/>
      <c r="AA38" s="49"/>
      <c r="AB38" s="49"/>
      <c r="AC38" s="49"/>
      <c r="AD38" s="49"/>
      <c r="AE38" s="49"/>
      <c r="AF38" s="49"/>
      <c r="AG38" s="49"/>
      <c r="AI38" s="50"/>
      <c r="AJ38" s="51"/>
      <c r="AK38" s="52"/>
      <c r="AL38" s="52"/>
      <c r="AM38" s="52"/>
      <c r="AN38" s="52"/>
    </row>
    <row r="39" spans="1:41" s="47" customFormat="1" ht="5.25" customHeight="1" x14ac:dyDescent="0.2">
      <c r="A39" s="40"/>
      <c r="B39" s="41"/>
      <c r="C39" s="174"/>
      <c r="D39" s="175"/>
      <c r="E39" s="44"/>
      <c r="F39" s="44"/>
      <c r="G39" s="176"/>
      <c r="H39" s="40"/>
      <c r="I39" s="40"/>
      <c r="J39" s="173"/>
      <c r="M39" s="40"/>
      <c r="N39" s="48"/>
      <c r="V39" s="49"/>
      <c r="W39" s="49"/>
      <c r="X39" s="49"/>
      <c r="Y39" s="49"/>
      <c r="Z39" s="49"/>
      <c r="AA39" s="49"/>
      <c r="AB39" s="49"/>
      <c r="AC39" s="49"/>
      <c r="AD39" s="49"/>
      <c r="AE39" s="49"/>
      <c r="AF39" s="49"/>
      <c r="AG39" s="49"/>
      <c r="AI39" s="50"/>
      <c r="AJ39" s="51"/>
      <c r="AK39" s="52"/>
      <c r="AL39" s="52"/>
      <c r="AM39" s="52"/>
      <c r="AN39" s="52"/>
    </row>
    <row r="40" spans="1:41" s="47" customFormat="1" ht="33.75" customHeight="1" x14ac:dyDescent="0.2">
      <c r="A40" s="40"/>
      <c r="B40" s="41"/>
      <c r="C40" s="725" t="s">
        <v>350</v>
      </c>
      <c r="D40" s="725"/>
      <c r="E40" s="430" t="s">
        <v>351</v>
      </c>
      <c r="F40" s="431" t="s">
        <v>13</v>
      </c>
      <c r="G40" s="430" t="s">
        <v>348</v>
      </c>
      <c r="H40" s="40"/>
      <c r="I40" s="40"/>
      <c r="J40" s="173"/>
      <c r="M40" s="40"/>
      <c r="N40" s="48"/>
      <c r="V40" s="49"/>
      <c r="W40" s="49"/>
      <c r="X40" s="49"/>
      <c r="Y40" s="49"/>
      <c r="Z40" s="49"/>
      <c r="AA40" s="49"/>
      <c r="AB40" s="49"/>
      <c r="AC40" s="49"/>
      <c r="AD40" s="49"/>
      <c r="AE40" s="49"/>
      <c r="AF40" s="49"/>
      <c r="AG40" s="49"/>
      <c r="AI40" s="177"/>
      <c r="AJ40" s="51"/>
      <c r="AK40" s="52"/>
      <c r="AL40" s="52"/>
      <c r="AM40" s="52"/>
      <c r="AN40" s="52"/>
    </row>
    <row r="41" spans="1:41" s="47" customFormat="1" ht="18" customHeight="1" x14ac:dyDescent="0.2">
      <c r="A41" s="40"/>
      <c r="B41" s="41"/>
      <c r="C41" s="42" t="s">
        <v>595</v>
      </c>
      <c r="D41" s="43"/>
      <c r="E41" s="170">
        <v>0.8</v>
      </c>
      <c r="F41" s="178">
        <f>Feuil3!V416</f>
        <v>1</v>
      </c>
      <c r="G41" s="172" t="str">
        <f>IF(F41&gt;=E41,"OUI","NON")</f>
        <v>OUI</v>
      </c>
      <c r="H41" s="40"/>
      <c r="I41" s="40"/>
      <c r="J41" s="173"/>
      <c r="M41" s="40"/>
      <c r="N41" s="48"/>
      <c r="V41" s="49"/>
      <c r="W41" s="49"/>
      <c r="X41" s="49"/>
      <c r="Y41" s="49"/>
      <c r="Z41" s="49"/>
      <c r="AA41" s="49"/>
      <c r="AB41" s="49"/>
      <c r="AC41" s="49"/>
      <c r="AD41" s="49"/>
      <c r="AE41" s="49"/>
      <c r="AF41" s="49"/>
      <c r="AG41" s="49"/>
      <c r="AI41" s="177"/>
      <c r="AJ41" s="51"/>
      <c r="AK41" s="52"/>
      <c r="AL41" s="52"/>
      <c r="AM41" s="52"/>
      <c r="AN41" s="52"/>
    </row>
    <row r="42" spans="1:41" s="47" customFormat="1" ht="18" customHeight="1" x14ac:dyDescent="0.2">
      <c r="A42" s="40"/>
      <c r="B42" s="41"/>
      <c r="C42" s="42" t="s">
        <v>596</v>
      </c>
      <c r="D42" s="43"/>
      <c r="E42" s="45">
        <v>0.8</v>
      </c>
      <c r="F42" s="179">
        <f>Feuil3!AD416</f>
        <v>1</v>
      </c>
      <c r="G42" s="172" t="str">
        <f>IF(F42&gt;=E42,"OUI","NON")</f>
        <v>OUI</v>
      </c>
      <c r="H42" s="40"/>
      <c r="I42" s="40"/>
      <c r="J42" s="173"/>
      <c r="M42" s="40"/>
      <c r="N42" s="48"/>
      <c r="V42" s="49"/>
      <c r="W42" s="49"/>
      <c r="X42" s="49"/>
      <c r="Y42" s="49"/>
      <c r="Z42" s="49"/>
      <c r="AA42" s="49"/>
      <c r="AB42" s="49"/>
      <c r="AC42" s="49"/>
      <c r="AD42" s="49"/>
      <c r="AE42" s="49"/>
      <c r="AF42" s="49"/>
      <c r="AG42" s="49"/>
      <c r="AI42" s="177"/>
      <c r="AJ42" s="51"/>
      <c r="AK42" s="52"/>
      <c r="AL42" s="52"/>
      <c r="AM42" s="52"/>
      <c r="AN42" s="52"/>
    </row>
    <row r="43" spans="1:41" s="47" customFormat="1" ht="18" customHeight="1" x14ac:dyDescent="0.2">
      <c r="A43" s="40"/>
      <c r="B43" s="41"/>
      <c r="C43" s="42" t="s">
        <v>352</v>
      </c>
      <c r="D43" s="180"/>
      <c r="E43" s="45">
        <v>0.95</v>
      </c>
      <c r="F43" s="179">
        <f>Feuil3!AL416</f>
        <v>1</v>
      </c>
      <c r="G43" s="172" t="str">
        <f>IF(F43&gt;=E43,"OUI","NON")</f>
        <v>OUI</v>
      </c>
      <c r="H43" s="40"/>
      <c r="I43" s="40"/>
      <c r="J43" s="173"/>
      <c r="M43" s="40"/>
      <c r="N43" s="48"/>
      <c r="V43" s="49"/>
      <c r="W43" s="49"/>
      <c r="X43" s="49"/>
      <c r="Y43" s="49"/>
      <c r="Z43" s="49"/>
      <c r="AA43" s="49"/>
      <c r="AB43" s="49"/>
      <c r="AC43" s="49"/>
      <c r="AD43" s="49"/>
      <c r="AE43" s="49"/>
      <c r="AF43" s="49"/>
      <c r="AG43" s="49"/>
      <c r="AI43" s="177"/>
      <c r="AJ43" s="51"/>
      <c r="AK43" s="52"/>
      <c r="AL43" s="52"/>
      <c r="AM43" s="52"/>
      <c r="AN43" s="52"/>
    </row>
    <row r="44" spans="1:41" s="47" customFormat="1" ht="18" customHeight="1" x14ac:dyDescent="0.2">
      <c r="A44" s="40"/>
      <c r="B44" s="41"/>
      <c r="C44" s="181" t="s">
        <v>353</v>
      </c>
      <c r="D44" s="169"/>
      <c r="E44" s="46"/>
      <c r="F44" s="182">
        <f>Feuil3!BJ416</f>
        <v>1</v>
      </c>
      <c r="G44" s="183"/>
      <c r="H44" s="40"/>
      <c r="I44" s="40"/>
      <c r="J44" s="173"/>
      <c r="M44" s="40"/>
      <c r="N44" s="48"/>
      <c r="V44" s="49"/>
      <c r="W44" s="49"/>
      <c r="X44" s="49"/>
      <c r="Y44" s="49"/>
      <c r="Z44" s="49"/>
      <c r="AA44" s="49"/>
      <c r="AB44" s="49"/>
      <c r="AC44" s="49"/>
      <c r="AD44" s="49"/>
      <c r="AE44" s="49"/>
      <c r="AF44" s="49"/>
      <c r="AG44" s="49"/>
      <c r="AI44" s="177"/>
      <c r="AJ44" s="51"/>
      <c r="AK44" s="52"/>
      <c r="AL44" s="52"/>
      <c r="AM44" s="52"/>
      <c r="AN44" s="52"/>
    </row>
    <row r="45" spans="1:41" s="47" customFormat="1" ht="18" customHeight="1" x14ac:dyDescent="0.2">
      <c r="A45" s="40"/>
      <c r="B45" s="41"/>
      <c r="C45" s="181" t="s">
        <v>354</v>
      </c>
      <c r="D45" s="169"/>
      <c r="E45" s="46"/>
      <c r="F45" s="182">
        <f>Feuil3!BR416</f>
        <v>1</v>
      </c>
      <c r="G45" s="184"/>
      <c r="H45" s="40"/>
      <c r="I45" s="40"/>
      <c r="J45" s="173"/>
      <c r="M45" s="40"/>
      <c r="N45" s="48"/>
      <c r="V45" s="49"/>
      <c r="W45" s="49"/>
      <c r="X45" s="49"/>
      <c r="Y45" s="49"/>
      <c r="Z45" s="49"/>
      <c r="AA45" s="49"/>
      <c r="AB45" s="49"/>
      <c r="AC45" s="49"/>
      <c r="AD45" s="49"/>
      <c r="AE45" s="49"/>
      <c r="AF45" s="49"/>
      <c r="AG45" s="49"/>
      <c r="AI45" s="177"/>
      <c r="AJ45" s="51"/>
      <c r="AK45" s="52"/>
      <c r="AL45" s="52"/>
      <c r="AM45" s="52"/>
      <c r="AN45" s="52"/>
    </row>
    <row r="46" spans="1:41" s="47" customFormat="1" ht="18" customHeight="1" x14ac:dyDescent="0.2">
      <c r="A46" s="40"/>
      <c r="B46" s="41"/>
      <c r="C46" s="181" t="s">
        <v>355</v>
      </c>
      <c r="D46" s="169"/>
      <c r="E46" s="46"/>
      <c r="F46" s="182">
        <f>Feuil3!BZ416</f>
        <v>1</v>
      </c>
      <c r="G46" s="185"/>
      <c r="H46" s="40"/>
      <c r="I46" s="40"/>
      <c r="J46" s="173"/>
      <c r="M46" s="40"/>
      <c r="N46" s="48"/>
      <c r="V46" s="49"/>
      <c r="W46" s="49"/>
      <c r="X46" s="49"/>
      <c r="Y46" s="49"/>
      <c r="Z46" s="49"/>
      <c r="AA46" s="49"/>
      <c r="AB46" s="49"/>
      <c r="AC46" s="49"/>
      <c r="AD46" s="49"/>
      <c r="AE46" s="49"/>
      <c r="AF46" s="49"/>
      <c r="AG46" s="49"/>
      <c r="AI46" s="177"/>
      <c r="AJ46" s="51"/>
      <c r="AK46" s="52"/>
      <c r="AL46" s="52"/>
      <c r="AM46" s="52"/>
      <c r="AN46" s="52"/>
    </row>
    <row r="47" spans="1:41" s="47" customFormat="1" ht="18" customHeight="1" x14ac:dyDescent="0.2">
      <c r="A47" s="40"/>
      <c r="B47" s="41"/>
      <c r="C47" s="42" t="s">
        <v>597</v>
      </c>
      <c r="D47" s="55"/>
      <c r="E47" s="45">
        <v>0.8</v>
      </c>
      <c r="F47" s="178">
        <f>Feuil3!AT416</f>
        <v>1</v>
      </c>
      <c r="G47" s="172" t="str">
        <f>IF(F47&gt;=E47,"OUI","NON")</f>
        <v>OUI</v>
      </c>
      <c r="H47" s="40"/>
      <c r="I47" s="40"/>
      <c r="J47" s="173"/>
      <c r="M47" s="40"/>
      <c r="N47" s="48"/>
      <c r="V47" s="49"/>
      <c r="W47" s="49"/>
      <c r="X47" s="49"/>
      <c r="Y47" s="49"/>
      <c r="Z47" s="49"/>
      <c r="AA47" s="49"/>
      <c r="AB47" s="49"/>
      <c r="AC47" s="49"/>
      <c r="AD47" s="49"/>
      <c r="AE47" s="49"/>
      <c r="AF47" s="49"/>
      <c r="AG47" s="49"/>
      <c r="AI47" s="177"/>
      <c r="AJ47" s="51"/>
      <c r="AK47" s="52"/>
      <c r="AL47" s="52"/>
      <c r="AM47" s="52"/>
      <c r="AN47" s="52"/>
    </row>
    <row r="48" spans="1:41" s="47" customFormat="1" ht="18" customHeight="1" x14ac:dyDescent="0.2">
      <c r="A48" s="40"/>
      <c r="B48" s="41"/>
      <c r="C48" s="42" t="s">
        <v>598</v>
      </c>
      <c r="D48" s="55"/>
      <c r="E48" s="45">
        <v>0.8</v>
      </c>
      <c r="F48" s="178">
        <f>Feuil3!BB416</f>
        <v>1</v>
      </c>
      <c r="G48" s="172" t="str">
        <f>IF(F48&gt;=E48,"OUI","NON")</f>
        <v>OUI</v>
      </c>
      <c r="H48" s="40"/>
      <c r="I48" s="40"/>
      <c r="J48" s="173"/>
      <c r="M48" s="40"/>
      <c r="N48" s="48"/>
      <c r="V48" s="49"/>
      <c r="W48" s="49"/>
      <c r="X48" s="49"/>
      <c r="Y48" s="49"/>
      <c r="Z48" s="49"/>
      <c r="AA48" s="49"/>
      <c r="AB48" s="49"/>
      <c r="AC48" s="49"/>
      <c r="AD48" s="49"/>
      <c r="AE48" s="49"/>
      <c r="AF48" s="49"/>
      <c r="AG48" s="49"/>
      <c r="AI48" s="177"/>
      <c r="AJ48" s="51"/>
      <c r="AK48" s="52"/>
      <c r="AL48" s="52"/>
      <c r="AM48" s="52"/>
      <c r="AN48" s="52"/>
    </row>
    <row r="49" spans="1:41" s="47" customFormat="1" ht="5.25" customHeight="1" x14ac:dyDescent="0.2">
      <c r="A49" s="40"/>
      <c r="B49" s="41"/>
      <c r="C49" s="174"/>
      <c r="D49" s="175"/>
      <c r="E49" s="44"/>
      <c r="F49" s="53"/>
      <c r="G49" s="40"/>
      <c r="H49" s="40"/>
      <c r="I49" s="40"/>
      <c r="J49" s="173"/>
      <c r="K49" s="40"/>
      <c r="M49" s="54"/>
      <c r="N49" s="48"/>
      <c r="W49" s="49"/>
      <c r="X49" s="49"/>
      <c r="Y49" s="49"/>
      <c r="Z49" s="49"/>
      <c r="AA49" s="49"/>
      <c r="AB49" s="49"/>
      <c r="AC49" s="49"/>
      <c r="AD49" s="49"/>
      <c r="AE49" s="49"/>
      <c r="AF49" s="49"/>
      <c r="AG49" s="49"/>
      <c r="AH49" s="49"/>
      <c r="AJ49" s="50"/>
      <c r="AK49" s="51"/>
      <c r="AL49" s="52"/>
      <c r="AM49" s="52"/>
      <c r="AN49" s="52"/>
      <c r="AO49" s="52"/>
    </row>
    <row r="50" spans="1:41" s="47" customFormat="1" ht="24" customHeight="1" x14ac:dyDescent="0.2">
      <c r="A50" s="40"/>
      <c r="B50" s="41"/>
      <c r="C50" s="726" t="s">
        <v>356</v>
      </c>
      <c r="D50" s="726"/>
      <c r="E50" s="726"/>
      <c r="F50" s="726"/>
      <c r="G50" s="186" t="str">
        <f>IF(OR('SAISIE ASL'!N356="NON",'SAISIE ASL'!N359="NON",'SAISIE ASL'!N363="NON",'SAISIE ASL'!N366="NON",'SAISIE ASL'!N370="NON"),"NON","OUI")</f>
        <v>OUI</v>
      </c>
      <c r="H50" s="40"/>
      <c r="I50" s="40"/>
      <c r="J50" s="173"/>
      <c r="M50" s="40"/>
      <c r="N50" s="48"/>
      <c r="V50" s="49"/>
      <c r="W50" s="49"/>
      <c r="X50" s="49"/>
      <c r="Y50" s="49"/>
      <c r="Z50" s="49"/>
      <c r="AA50" s="49"/>
      <c r="AB50" s="49"/>
      <c r="AC50" s="49"/>
      <c r="AD50" s="49"/>
      <c r="AE50" s="49"/>
      <c r="AF50" s="49"/>
      <c r="AG50" s="49"/>
      <c r="AI50" s="177"/>
      <c r="AJ50" s="51"/>
      <c r="AK50" s="52"/>
      <c r="AL50" s="52"/>
      <c r="AM50" s="52"/>
      <c r="AN50" s="52"/>
    </row>
    <row r="51" spans="1:41" s="47" customFormat="1" ht="18" customHeight="1" x14ac:dyDescent="0.2">
      <c r="A51" s="40"/>
      <c r="B51" s="41"/>
      <c r="C51" s="175"/>
      <c r="D51" s="175"/>
      <c r="E51" s="44"/>
      <c r="F51" s="53"/>
      <c r="K51" s="40"/>
      <c r="M51" s="54"/>
      <c r="N51" s="48"/>
      <c r="W51" s="49"/>
      <c r="X51" s="49"/>
      <c r="Y51" s="49"/>
      <c r="Z51" s="49"/>
      <c r="AA51" s="49"/>
      <c r="AB51" s="49"/>
      <c r="AC51" s="49"/>
      <c r="AD51" s="49"/>
      <c r="AE51" s="49"/>
      <c r="AF51" s="49"/>
      <c r="AG51" s="49"/>
      <c r="AH51" s="49"/>
      <c r="AJ51" s="50"/>
      <c r="AK51" s="51"/>
      <c r="AL51" s="52"/>
      <c r="AM51" s="52"/>
      <c r="AN51" s="52"/>
      <c r="AO51" s="52"/>
    </row>
    <row r="52" spans="1:41" ht="24" customHeight="1" x14ac:dyDescent="0.2">
      <c r="A52" s="6"/>
      <c r="B52" s="16"/>
      <c r="C52" s="727" t="s">
        <v>14</v>
      </c>
      <c r="D52" s="727"/>
      <c r="E52" s="727"/>
      <c r="F52" s="727"/>
      <c r="G52" s="187"/>
      <c r="H52" s="187"/>
      <c r="I52" s="187"/>
      <c r="J52" s="188"/>
      <c r="K52" s="6"/>
      <c r="M52" s="56"/>
      <c r="N52" s="48"/>
      <c r="AJ52" s="13"/>
      <c r="AL52" s="14"/>
      <c r="AM52" s="14"/>
      <c r="AN52" s="14"/>
      <c r="AO52" s="14"/>
    </row>
    <row r="53" spans="1:41" s="47" customFormat="1" ht="18" customHeight="1" x14ac:dyDescent="0.2">
      <c r="A53" s="40"/>
      <c r="B53" s="41"/>
      <c r="C53" s="189"/>
      <c r="D53" s="40"/>
      <c r="E53" s="40"/>
      <c r="F53" s="40"/>
      <c r="G53" s="40"/>
      <c r="H53" s="40"/>
      <c r="I53" s="40"/>
      <c r="J53" s="173"/>
      <c r="K53" s="40"/>
      <c r="M53" s="40"/>
      <c r="N53" s="48"/>
      <c r="W53" s="49"/>
      <c r="X53" s="49"/>
      <c r="Y53" s="49"/>
      <c r="Z53" s="49"/>
      <c r="AA53" s="49"/>
      <c r="AB53" s="49"/>
      <c r="AC53" s="49"/>
      <c r="AD53" s="49"/>
      <c r="AE53" s="49"/>
      <c r="AF53" s="49"/>
      <c r="AG53" s="49"/>
      <c r="AH53" s="49"/>
      <c r="AJ53" s="50"/>
      <c r="AK53" s="51"/>
      <c r="AL53" s="52"/>
      <c r="AM53" s="52"/>
      <c r="AN53" s="52"/>
      <c r="AO53" s="52"/>
    </row>
    <row r="54" spans="1:41" s="47" customFormat="1" ht="18" customHeight="1" x14ac:dyDescent="0.2">
      <c r="A54" s="40"/>
      <c r="B54" s="41"/>
      <c r="C54" s="189"/>
      <c r="D54" s="40"/>
      <c r="E54" s="40"/>
      <c r="F54" s="40"/>
      <c r="G54" s="40"/>
      <c r="H54" s="40"/>
      <c r="I54" s="40"/>
      <c r="J54" s="173"/>
      <c r="K54" s="40"/>
      <c r="M54" s="58"/>
      <c r="N54" s="48"/>
      <c r="W54" s="49"/>
      <c r="X54" s="49"/>
      <c r="Y54" s="49"/>
      <c r="Z54" s="49"/>
      <c r="AA54" s="49"/>
      <c r="AB54" s="49"/>
      <c r="AC54" s="49"/>
      <c r="AD54" s="49"/>
      <c r="AE54" s="49"/>
      <c r="AF54" s="49"/>
      <c r="AG54" s="49"/>
      <c r="AH54" s="49"/>
      <c r="AJ54" s="50"/>
      <c r="AK54" s="51"/>
      <c r="AL54" s="52"/>
      <c r="AM54" s="52"/>
      <c r="AN54" s="52"/>
      <c r="AO54" s="52"/>
    </row>
    <row r="55" spans="1:41" s="47" customFormat="1" ht="18" customHeight="1" x14ac:dyDescent="0.2">
      <c r="A55" s="40"/>
      <c r="B55" s="41"/>
      <c r="C55" s="189"/>
      <c r="D55" s="40"/>
      <c r="E55" s="40"/>
      <c r="F55" s="40"/>
      <c r="G55" s="40"/>
      <c r="H55" s="40"/>
      <c r="I55" s="40"/>
      <c r="J55" s="173"/>
      <c r="K55" s="40"/>
      <c r="W55" s="49"/>
      <c r="X55" s="49"/>
      <c r="Y55" s="49"/>
      <c r="Z55" s="49"/>
      <c r="AA55" s="49"/>
      <c r="AB55" s="49"/>
      <c r="AC55" s="49"/>
      <c r="AD55" s="49"/>
      <c r="AE55" s="49"/>
      <c r="AF55" s="49"/>
      <c r="AG55" s="49"/>
      <c r="AH55" s="49"/>
      <c r="AJ55" s="50"/>
      <c r="AK55" s="51"/>
      <c r="AL55" s="52"/>
      <c r="AM55" s="52"/>
      <c r="AN55" s="52"/>
      <c r="AO55" s="52"/>
    </row>
    <row r="56" spans="1:41" s="47" customFormat="1" ht="18" customHeight="1" x14ac:dyDescent="0.2">
      <c r="A56" s="40"/>
      <c r="B56" s="41"/>
      <c r="C56" s="189"/>
      <c r="D56" s="40"/>
      <c r="E56" s="40"/>
      <c r="F56" s="40"/>
      <c r="G56" s="40"/>
      <c r="H56" s="40"/>
      <c r="I56" s="40"/>
      <c r="J56" s="173"/>
      <c r="K56" s="40"/>
      <c r="W56" s="49"/>
      <c r="X56" s="49"/>
      <c r="Y56" s="49"/>
      <c r="Z56" s="49"/>
      <c r="AA56" s="49"/>
      <c r="AB56" s="49"/>
      <c r="AC56" s="49"/>
      <c r="AD56" s="49"/>
      <c r="AE56" s="49"/>
      <c r="AF56" s="49"/>
      <c r="AG56" s="49"/>
      <c r="AH56" s="49"/>
      <c r="AJ56" s="50"/>
      <c r="AK56" s="51"/>
      <c r="AL56" s="52"/>
      <c r="AM56" s="52"/>
      <c r="AN56" s="52"/>
      <c r="AO56" s="52"/>
    </row>
    <row r="57" spans="1:41" s="47" customFormat="1" ht="18" customHeight="1" x14ac:dyDescent="0.2">
      <c r="A57" s="40"/>
      <c r="B57" s="41"/>
      <c r="C57" s="189"/>
      <c r="D57" s="40"/>
      <c r="E57" s="40"/>
      <c r="F57" s="40"/>
      <c r="G57" s="40"/>
      <c r="H57" s="40"/>
      <c r="I57" s="40"/>
      <c r="J57" s="173"/>
      <c r="K57" s="40"/>
      <c r="W57" s="49"/>
      <c r="X57" s="49"/>
      <c r="Y57" s="49"/>
      <c r="Z57" s="49"/>
      <c r="AA57" s="49"/>
      <c r="AB57" s="49"/>
      <c r="AC57" s="49"/>
      <c r="AD57" s="49"/>
      <c r="AE57" s="49"/>
      <c r="AF57" s="49"/>
      <c r="AG57" s="49"/>
      <c r="AH57" s="49"/>
      <c r="AJ57" s="50"/>
      <c r="AK57" s="51"/>
      <c r="AL57" s="52"/>
      <c r="AM57" s="52"/>
      <c r="AN57" s="52"/>
      <c r="AO57" s="52"/>
    </row>
    <row r="58" spans="1:41" s="47" customFormat="1" ht="18" customHeight="1" x14ac:dyDescent="0.2">
      <c r="A58" s="40"/>
      <c r="B58" s="41"/>
      <c r="C58" s="189"/>
      <c r="D58" s="40"/>
      <c r="E58" s="40"/>
      <c r="F58" s="40"/>
      <c r="G58" s="40"/>
      <c r="H58" s="40"/>
      <c r="I58" s="40"/>
      <c r="J58" s="173"/>
      <c r="K58" s="40"/>
      <c r="W58" s="49"/>
      <c r="X58" s="49"/>
      <c r="Y58" s="49"/>
      <c r="Z58" s="49"/>
      <c r="AA58" s="49"/>
      <c r="AB58" s="49"/>
      <c r="AC58" s="49"/>
      <c r="AD58" s="49"/>
      <c r="AE58" s="49"/>
      <c r="AF58" s="49"/>
      <c r="AG58" s="49"/>
      <c r="AH58" s="49"/>
      <c r="AJ58" s="50"/>
      <c r="AK58" s="51"/>
      <c r="AL58" s="52"/>
      <c r="AM58" s="52"/>
      <c r="AN58" s="52"/>
      <c r="AO58" s="52"/>
    </row>
    <row r="59" spans="1:41" s="47" customFormat="1" ht="18" customHeight="1" x14ac:dyDescent="0.2">
      <c r="A59" s="40"/>
      <c r="B59" s="41"/>
      <c r="C59" s="189"/>
      <c r="D59" s="40"/>
      <c r="E59" s="40"/>
      <c r="F59" s="40"/>
      <c r="G59" s="57"/>
      <c r="H59" s="57"/>
      <c r="I59" s="40"/>
      <c r="J59" s="173"/>
      <c r="K59" s="40"/>
      <c r="W59" s="49"/>
      <c r="X59" s="49"/>
      <c r="Y59" s="49"/>
      <c r="Z59" s="49"/>
      <c r="AA59" s="49"/>
      <c r="AB59" s="49"/>
      <c r="AC59" s="49"/>
      <c r="AD59" s="49"/>
      <c r="AE59" s="49"/>
      <c r="AF59" s="49"/>
      <c r="AG59" s="49"/>
      <c r="AH59" s="49"/>
      <c r="AJ59" s="50"/>
      <c r="AK59" s="51"/>
      <c r="AL59" s="52"/>
      <c r="AM59" s="52"/>
      <c r="AN59" s="52"/>
      <c r="AO59" s="52"/>
    </row>
    <row r="60" spans="1:41" s="47" customFormat="1" ht="18" customHeight="1" x14ac:dyDescent="0.2">
      <c r="A60" s="40"/>
      <c r="B60" s="41"/>
      <c r="C60" s="189"/>
      <c r="D60" s="40"/>
      <c r="E60" s="40"/>
      <c r="F60" s="40"/>
      <c r="G60" s="57"/>
      <c r="H60" s="57"/>
      <c r="I60" s="40"/>
      <c r="J60" s="173"/>
      <c r="K60" s="40"/>
      <c r="W60" s="49"/>
      <c r="X60" s="49"/>
      <c r="Y60" s="49"/>
      <c r="Z60" s="49"/>
      <c r="AA60" s="49"/>
      <c r="AB60" s="49"/>
      <c r="AC60" s="49"/>
      <c r="AD60" s="49"/>
      <c r="AE60" s="49"/>
      <c r="AF60" s="49"/>
      <c r="AG60" s="49"/>
      <c r="AH60" s="49"/>
      <c r="AJ60" s="50"/>
      <c r="AK60" s="51"/>
      <c r="AL60" s="52"/>
      <c r="AM60" s="52"/>
      <c r="AN60" s="52"/>
      <c r="AO60" s="52"/>
    </row>
    <row r="61" spans="1:41" s="47" customFormat="1" ht="18" customHeight="1" x14ac:dyDescent="0.2">
      <c r="A61" s="40"/>
      <c r="B61" s="41"/>
      <c r="C61" s="189"/>
      <c r="D61" s="40"/>
      <c r="E61" s="40"/>
      <c r="F61" s="40"/>
      <c r="G61" s="57"/>
      <c r="H61" s="57"/>
      <c r="I61" s="40"/>
      <c r="J61" s="173"/>
      <c r="K61" s="40"/>
      <c r="W61" s="49"/>
      <c r="X61" s="49"/>
      <c r="Y61" s="49"/>
      <c r="Z61" s="49"/>
      <c r="AA61" s="49"/>
      <c r="AB61" s="49"/>
      <c r="AC61" s="49"/>
      <c r="AD61" s="49"/>
      <c r="AE61" s="49"/>
      <c r="AF61" s="49"/>
      <c r="AG61" s="49"/>
      <c r="AH61" s="49"/>
      <c r="AJ61" s="50"/>
      <c r="AK61" s="51"/>
      <c r="AL61" s="52"/>
      <c r="AM61" s="52"/>
      <c r="AN61" s="52"/>
      <c r="AO61" s="52"/>
    </row>
    <row r="62" spans="1:41" s="47" customFormat="1" ht="18" customHeight="1" x14ac:dyDescent="0.2">
      <c r="A62" s="40"/>
      <c r="B62" s="41"/>
      <c r="C62" s="189"/>
      <c r="D62" s="40"/>
      <c r="E62" s="40"/>
      <c r="F62" s="40"/>
      <c r="G62" s="57"/>
      <c r="H62" s="57"/>
      <c r="I62" s="40"/>
      <c r="J62" s="173"/>
      <c r="K62" s="40"/>
      <c r="W62" s="49"/>
      <c r="X62" s="49"/>
      <c r="Y62" s="49"/>
      <c r="Z62" s="49"/>
      <c r="AA62" s="49"/>
      <c r="AB62" s="49"/>
      <c r="AC62" s="49"/>
      <c r="AD62" s="49"/>
      <c r="AE62" s="49"/>
      <c r="AF62" s="49"/>
      <c r="AG62" s="49"/>
      <c r="AH62" s="49"/>
      <c r="AJ62" s="50"/>
      <c r="AK62" s="51"/>
      <c r="AL62" s="52"/>
      <c r="AM62" s="52"/>
      <c r="AN62" s="52"/>
      <c r="AO62" s="52"/>
    </row>
    <row r="63" spans="1:41" s="47" customFormat="1" ht="18" customHeight="1" x14ac:dyDescent="0.2">
      <c r="A63" s="40"/>
      <c r="B63" s="41"/>
      <c r="C63" s="189"/>
      <c r="D63" s="40"/>
      <c r="E63" s="40"/>
      <c r="F63" s="40"/>
      <c r="G63" s="57"/>
      <c r="H63" s="57"/>
      <c r="I63" s="40"/>
      <c r="J63" s="173"/>
      <c r="K63" s="40"/>
      <c r="W63" s="49"/>
      <c r="X63" s="49"/>
      <c r="Y63" s="49"/>
      <c r="Z63" s="49"/>
      <c r="AA63" s="49"/>
      <c r="AB63" s="49"/>
      <c r="AC63" s="49"/>
      <c r="AD63" s="49"/>
      <c r="AE63" s="49"/>
      <c r="AF63" s="49"/>
      <c r="AG63" s="49"/>
      <c r="AH63" s="49"/>
      <c r="AJ63" s="50"/>
      <c r="AK63" s="51"/>
      <c r="AL63" s="52"/>
      <c r="AM63" s="52"/>
      <c r="AN63" s="52"/>
      <c r="AO63" s="52"/>
    </row>
    <row r="64" spans="1:41" s="47" customFormat="1" ht="58.5" customHeight="1" x14ac:dyDescent="0.2">
      <c r="A64" s="40"/>
      <c r="B64" s="41"/>
      <c r="C64" s="189"/>
      <c r="D64" s="40"/>
      <c r="E64" s="40"/>
      <c r="F64" s="40"/>
      <c r="G64" s="57"/>
      <c r="H64" s="57"/>
      <c r="I64" s="40"/>
      <c r="J64" s="173"/>
      <c r="K64" s="40"/>
      <c r="W64" s="49"/>
      <c r="X64" s="49"/>
      <c r="Y64" s="49"/>
      <c r="Z64" s="49"/>
      <c r="AA64" s="49"/>
      <c r="AB64" s="49"/>
      <c r="AC64" s="49"/>
      <c r="AD64" s="49"/>
      <c r="AE64" s="49"/>
      <c r="AF64" s="49"/>
      <c r="AG64" s="49"/>
      <c r="AH64" s="49"/>
      <c r="AJ64" s="50"/>
      <c r="AK64" s="51"/>
      <c r="AL64" s="52"/>
      <c r="AM64" s="52"/>
      <c r="AN64" s="52"/>
      <c r="AO64" s="52"/>
    </row>
    <row r="65" spans="3:41" x14ac:dyDescent="0.2">
      <c r="C65" s="156"/>
      <c r="D65" s="6"/>
      <c r="E65" s="6"/>
      <c r="F65" s="6"/>
      <c r="G65" s="6"/>
      <c r="H65" s="6"/>
      <c r="I65" s="6"/>
      <c r="J65" s="157"/>
      <c r="AJ65" s="13"/>
      <c r="AL65" s="14"/>
      <c r="AM65" s="14"/>
      <c r="AN65" s="14"/>
      <c r="AO65" s="14"/>
    </row>
    <row r="66" spans="3:41" x14ac:dyDescent="0.2">
      <c r="C66" s="156"/>
      <c r="D66" s="6"/>
      <c r="E66" s="6"/>
      <c r="F66" s="6"/>
      <c r="G66" s="6"/>
      <c r="H66" s="6"/>
      <c r="I66" s="6"/>
      <c r="J66" s="157"/>
      <c r="AJ66" s="13"/>
      <c r="AL66" s="14"/>
      <c r="AM66" s="14"/>
      <c r="AN66" s="14"/>
      <c r="AO66" s="14"/>
    </row>
    <row r="67" spans="3:41" x14ac:dyDescent="0.2">
      <c r="C67" s="156"/>
      <c r="D67" s="6"/>
      <c r="E67" s="6"/>
      <c r="F67" s="6"/>
      <c r="G67" s="6"/>
      <c r="H67" s="6"/>
      <c r="I67" s="6"/>
      <c r="J67" s="157"/>
      <c r="AJ67" s="13"/>
      <c r="AL67" s="14"/>
      <c r="AM67" s="14"/>
      <c r="AN67" s="14"/>
      <c r="AO67" s="14"/>
    </row>
    <row r="68" spans="3:41" x14ac:dyDescent="0.2">
      <c r="C68" s="156"/>
      <c r="D68" s="6"/>
      <c r="E68" s="6"/>
      <c r="F68" s="6"/>
      <c r="G68" s="6"/>
      <c r="H68" s="6"/>
      <c r="I68" s="6"/>
      <c r="J68" s="157"/>
      <c r="AJ68" s="13"/>
      <c r="AL68" s="14"/>
      <c r="AM68" s="14"/>
      <c r="AN68" s="14"/>
      <c r="AO68" s="14"/>
    </row>
    <row r="69" spans="3:41" x14ac:dyDescent="0.2">
      <c r="C69" s="156"/>
      <c r="D69" s="6"/>
      <c r="E69" s="6"/>
      <c r="F69" s="6"/>
      <c r="G69" s="6"/>
      <c r="H69" s="6"/>
      <c r="I69" s="6"/>
      <c r="J69" s="157"/>
      <c r="AJ69" s="13"/>
      <c r="AL69" s="14"/>
      <c r="AM69" s="14"/>
      <c r="AN69" s="14"/>
      <c r="AO69" s="14"/>
    </row>
    <row r="70" spans="3:41" x14ac:dyDescent="0.2">
      <c r="C70" s="156"/>
      <c r="D70" s="6"/>
      <c r="E70" s="6"/>
      <c r="F70" s="6"/>
      <c r="G70" s="6"/>
      <c r="H70" s="6"/>
      <c r="I70" s="6"/>
      <c r="J70" s="157"/>
      <c r="AJ70" s="13"/>
      <c r="AL70" s="14"/>
      <c r="AM70" s="14"/>
      <c r="AN70" s="14"/>
      <c r="AO70" s="14"/>
    </row>
    <row r="71" spans="3:41" x14ac:dyDescent="0.2">
      <c r="C71" s="156"/>
      <c r="D71" s="6"/>
      <c r="E71" s="6"/>
      <c r="F71" s="6"/>
      <c r="G71" s="6"/>
      <c r="H71" s="6"/>
      <c r="I71" s="6"/>
      <c r="J71" s="157"/>
      <c r="AJ71" s="13"/>
      <c r="AL71" s="14"/>
      <c r="AM71" s="14"/>
      <c r="AN71" s="14"/>
      <c r="AO71" s="14"/>
    </row>
    <row r="72" spans="3:41" x14ac:dyDescent="0.2">
      <c r="C72" s="156"/>
      <c r="D72" s="6"/>
      <c r="E72" s="6"/>
      <c r="F72" s="6"/>
      <c r="G72" s="6"/>
      <c r="H72" s="6"/>
      <c r="I72" s="6"/>
      <c r="J72" s="157"/>
      <c r="AJ72" s="13"/>
      <c r="AL72" s="14"/>
      <c r="AM72" s="14"/>
      <c r="AN72" s="14"/>
      <c r="AO72" s="14"/>
    </row>
    <row r="73" spans="3:41" x14ac:dyDescent="0.2">
      <c r="C73" s="156"/>
      <c r="D73" s="6"/>
      <c r="E73" s="6"/>
      <c r="F73" s="6"/>
      <c r="G73" s="6"/>
      <c r="H73" s="6"/>
      <c r="I73" s="6"/>
      <c r="J73" s="157"/>
      <c r="AJ73" s="13"/>
      <c r="AL73" s="14"/>
      <c r="AM73" s="14"/>
      <c r="AN73" s="14"/>
      <c r="AO73" s="14"/>
    </row>
    <row r="74" spans="3:41" x14ac:dyDescent="0.2">
      <c r="C74" s="190"/>
      <c r="D74" s="6"/>
      <c r="E74" s="6"/>
      <c r="F74" s="6"/>
      <c r="G74" s="6"/>
      <c r="H74" s="6"/>
      <c r="I74" s="6"/>
      <c r="J74" s="191"/>
      <c r="AJ74" s="13"/>
      <c r="AL74" s="14"/>
      <c r="AM74" s="14"/>
      <c r="AN74" s="14"/>
      <c r="AO74" s="14"/>
    </row>
    <row r="75" spans="3:41" x14ac:dyDescent="0.2">
      <c r="C75" s="190"/>
      <c r="D75" s="6"/>
      <c r="E75" s="6"/>
      <c r="F75" s="6"/>
      <c r="G75" s="6"/>
      <c r="H75" s="6"/>
      <c r="I75" s="6"/>
      <c r="J75" s="191"/>
      <c r="AJ75" s="13"/>
    </row>
    <row r="76" spans="3:41" x14ac:dyDescent="0.2">
      <c r="C76" s="190"/>
      <c r="D76" s="6"/>
      <c r="E76" s="6"/>
      <c r="F76" s="6"/>
      <c r="G76" s="6"/>
      <c r="H76" s="6"/>
      <c r="I76" s="6"/>
      <c r="J76" s="191"/>
      <c r="AJ76" s="13"/>
      <c r="AL76" s="14"/>
      <c r="AM76" s="14"/>
      <c r="AN76" s="14"/>
      <c r="AO76" s="14"/>
    </row>
    <row r="77" spans="3:41" x14ac:dyDescent="0.2">
      <c r="C77" s="190"/>
      <c r="D77" s="6"/>
      <c r="E77" s="6"/>
      <c r="F77" s="6"/>
      <c r="G77" s="6"/>
      <c r="H77" s="6"/>
      <c r="I77" s="6"/>
      <c r="J77" s="191"/>
      <c r="AJ77" s="13"/>
      <c r="AL77" s="14"/>
      <c r="AM77" s="14"/>
      <c r="AN77" s="14"/>
      <c r="AO77" s="14"/>
    </row>
    <row r="78" spans="3:41" x14ac:dyDescent="0.2">
      <c r="C78" s="190"/>
      <c r="D78" s="6"/>
      <c r="E78" s="6"/>
      <c r="F78" s="6"/>
      <c r="G78" s="6"/>
      <c r="H78" s="6"/>
      <c r="I78" s="6"/>
      <c r="J78" s="191"/>
      <c r="AJ78" s="13"/>
      <c r="AL78" s="14"/>
      <c r="AM78" s="14"/>
      <c r="AN78" s="14"/>
      <c r="AO78" s="14"/>
    </row>
    <row r="79" spans="3:41" x14ac:dyDescent="0.2">
      <c r="C79" s="190"/>
      <c r="D79" s="6"/>
      <c r="E79" s="6"/>
      <c r="F79" s="6"/>
      <c r="G79" s="6"/>
      <c r="H79" s="6"/>
      <c r="I79" s="6"/>
      <c r="J79" s="191"/>
      <c r="AJ79" s="13"/>
      <c r="AL79" s="14"/>
      <c r="AM79" s="14"/>
      <c r="AN79" s="14"/>
      <c r="AO79" s="14"/>
    </row>
    <row r="80" spans="3:41" x14ac:dyDescent="0.2">
      <c r="C80" s="190"/>
      <c r="D80" s="6"/>
      <c r="E80" s="6"/>
      <c r="F80" s="6"/>
      <c r="G80" s="6"/>
      <c r="H80" s="6"/>
      <c r="I80" s="6"/>
      <c r="J80" s="191"/>
      <c r="AJ80" s="13"/>
      <c r="AL80" s="14"/>
      <c r="AM80" s="14"/>
      <c r="AN80" s="14"/>
      <c r="AO80" s="14"/>
    </row>
    <row r="81" spans="3:41" x14ac:dyDescent="0.2">
      <c r="C81" s="190"/>
      <c r="D81" s="6"/>
      <c r="E81" s="6"/>
      <c r="F81" s="6"/>
      <c r="G81" s="6"/>
      <c r="H81" s="6"/>
      <c r="I81" s="6"/>
      <c r="J81" s="191"/>
      <c r="AJ81" s="13"/>
      <c r="AL81" s="14"/>
      <c r="AM81" s="14"/>
      <c r="AN81" s="14"/>
      <c r="AO81" s="14"/>
    </row>
    <row r="82" spans="3:41" x14ac:dyDescent="0.2">
      <c r="C82" s="190"/>
      <c r="D82" s="6"/>
      <c r="E82" s="6"/>
      <c r="F82" s="6"/>
      <c r="G82" s="6"/>
      <c r="H82" s="6"/>
      <c r="I82" s="6"/>
      <c r="J82" s="191"/>
      <c r="AJ82" s="13"/>
      <c r="AL82" s="14"/>
      <c r="AM82" s="14"/>
      <c r="AN82" s="14"/>
      <c r="AO82" s="14"/>
    </row>
    <row r="83" spans="3:41" x14ac:dyDescent="0.2">
      <c r="C83" s="190"/>
      <c r="D83" s="6"/>
      <c r="E83" s="6"/>
      <c r="F83" s="6"/>
      <c r="G83" s="6"/>
      <c r="H83" s="6"/>
      <c r="I83" s="6"/>
      <c r="J83" s="191"/>
      <c r="AJ83" s="13"/>
      <c r="AL83" s="14"/>
      <c r="AM83" s="14"/>
      <c r="AN83" s="14"/>
      <c r="AO83" s="14"/>
    </row>
    <row r="84" spans="3:41" x14ac:dyDescent="0.2">
      <c r="C84" s="190"/>
      <c r="D84" s="6"/>
      <c r="E84" s="6"/>
      <c r="F84" s="6"/>
      <c r="G84" s="6"/>
      <c r="H84" s="6"/>
      <c r="I84" s="6"/>
      <c r="J84" s="191"/>
      <c r="AJ84" s="13"/>
      <c r="AL84" s="14"/>
      <c r="AM84" s="14"/>
      <c r="AN84" s="14"/>
      <c r="AO84" s="14"/>
    </row>
    <row r="85" spans="3:41" x14ac:dyDescent="0.2">
      <c r="C85" s="192"/>
      <c r="D85" s="193"/>
      <c r="E85" s="193"/>
      <c r="F85" s="193"/>
      <c r="G85" s="193"/>
      <c r="H85" s="193"/>
      <c r="I85" s="193"/>
      <c r="J85" s="194"/>
      <c r="AJ85" s="13"/>
      <c r="AL85" s="14"/>
      <c r="AM85" s="14"/>
      <c r="AN85" s="14"/>
      <c r="AO85" s="14"/>
    </row>
    <row r="86" spans="3:41" x14ac:dyDescent="0.2">
      <c r="AJ86" s="13"/>
      <c r="AL86" s="14"/>
      <c r="AM86" s="14"/>
      <c r="AN86" s="14"/>
      <c r="AO86" s="14"/>
    </row>
    <row r="87" spans="3:41" x14ac:dyDescent="0.2">
      <c r="C87" s="1" t="s">
        <v>799</v>
      </c>
      <c r="AJ87" s="13"/>
      <c r="AL87" s="14"/>
      <c r="AM87" s="14"/>
      <c r="AN87" s="14"/>
      <c r="AO87" s="14"/>
    </row>
    <row r="88" spans="3:41" x14ac:dyDescent="0.2">
      <c r="AJ88" s="13"/>
      <c r="AL88" s="14"/>
      <c r="AM88" s="14"/>
      <c r="AN88" s="14"/>
      <c r="AO88" s="14"/>
    </row>
    <row r="89" spans="3:41" x14ac:dyDescent="0.2">
      <c r="AJ89" s="13"/>
      <c r="AL89" s="14"/>
      <c r="AM89" s="14"/>
      <c r="AN89" s="14"/>
      <c r="AO89" s="14"/>
    </row>
    <row r="90" spans="3:41" x14ac:dyDescent="0.2">
      <c r="AJ90" s="13"/>
      <c r="AL90" s="14"/>
      <c r="AM90" s="14"/>
      <c r="AN90" s="14"/>
      <c r="AO90" s="14"/>
    </row>
    <row r="91" spans="3:41" x14ac:dyDescent="0.2">
      <c r="AJ91" s="13"/>
      <c r="AL91" s="14"/>
      <c r="AM91" s="14"/>
      <c r="AN91" s="14"/>
      <c r="AO91" s="14"/>
    </row>
    <row r="92" spans="3:41" x14ac:dyDescent="0.2">
      <c r="AJ92" s="13"/>
      <c r="AL92" s="14"/>
      <c r="AM92" s="14"/>
      <c r="AN92" s="14"/>
      <c r="AO92" s="14"/>
    </row>
    <row r="93" spans="3:41" x14ac:dyDescent="0.2">
      <c r="AJ93" s="13"/>
      <c r="AL93" s="14"/>
      <c r="AM93" s="14"/>
      <c r="AN93" s="14"/>
      <c r="AO93" s="14"/>
    </row>
    <row r="94" spans="3:41" x14ac:dyDescent="0.2">
      <c r="AJ94" s="13"/>
      <c r="AL94" s="14"/>
      <c r="AM94" s="14"/>
      <c r="AN94" s="14"/>
      <c r="AO94" s="14"/>
    </row>
    <row r="95" spans="3:41" x14ac:dyDescent="0.2">
      <c r="AJ95" s="13"/>
      <c r="AL95" s="14"/>
      <c r="AM95" s="14"/>
      <c r="AN95" s="14"/>
      <c r="AO95" s="14"/>
    </row>
    <row r="96" spans="3:41" x14ac:dyDescent="0.2">
      <c r="AJ96" s="13"/>
      <c r="AL96" s="14"/>
      <c r="AM96" s="14"/>
      <c r="AN96" s="14"/>
      <c r="AO96" s="14"/>
    </row>
    <row r="97" spans="36:41" x14ac:dyDescent="0.2">
      <c r="AJ97" s="13"/>
      <c r="AL97" s="14"/>
      <c r="AM97" s="14"/>
      <c r="AN97" s="14"/>
      <c r="AO97" s="14"/>
    </row>
    <row r="98" spans="36:41" x14ac:dyDescent="0.2">
      <c r="AJ98" s="13"/>
      <c r="AL98" s="14"/>
      <c r="AM98" s="14"/>
      <c r="AN98" s="14"/>
      <c r="AO98" s="14"/>
    </row>
    <row r="99" spans="36:41" x14ac:dyDescent="0.2">
      <c r="AJ99" s="13"/>
      <c r="AL99" s="14"/>
      <c r="AM99" s="14"/>
      <c r="AN99" s="14"/>
      <c r="AO99" s="14"/>
    </row>
    <row r="100" spans="36:41" x14ac:dyDescent="0.2">
      <c r="AJ100" s="13"/>
      <c r="AL100" s="14"/>
      <c r="AM100" s="14"/>
      <c r="AN100" s="14"/>
      <c r="AO100" s="14"/>
    </row>
    <row r="101" spans="36:41" x14ac:dyDescent="0.2">
      <c r="AJ101" s="13"/>
      <c r="AL101" s="14"/>
      <c r="AM101" s="14"/>
      <c r="AN101" s="14"/>
      <c r="AO101" s="14"/>
    </row>
    <row r="102" spans="36:41" x14ac:dyDescent="0.2">
      <c r="AJ102" s="13"/>
      <c r="AL102" s="14"/>
      <c r="AM102" s="14"/>
      <c r="AN102" s="14"/>
      <c r="AO102" s="14"/>
    </row>
    <row r="103" spans="36:41" x14ac:dyDescent="0.2">
      <c r="AJ103" s="13"/>
      <c r="AL103" s="14"/>
      <c r="AM103" s="14"/>
      <c r="AN103" s="14"/>
      <c r="AO103" s="14"/>
    </row>
    <row r="104" spans="36:41" x14ac:dyDescent="0.2">
      <c r="AJ104" s="13"/>
      <c r="AL104" s="14"/>
      <c r="AM104" s="14"/>
      <c r="AN104" s="14"/>
      <c r="AO104" s="14"/>
    </row>
    <row r="105" spans="36:41" x14ac:dyDescent="0.2">
      <c r="AJ105" s="13"/>
      <c r="AL105" s="14"/>
      <c r="AM105" s="14"/>
      <c r="AN105" s="14"/>
      <c r="AO105" s="14"/>
    </row>
    <row r="106" spans="36:41" x14ac:dyDescent="0.2">
      <c r="AJ106" s="13"/>
      <c r="AL106" s="14"/>
      <c r="AM106" s="14"/>
      <c r="AN106" s="14"/>
      <c r="AO106" s="14"/>
    </row>
    <row r="107" spans="36:41" x14ac:dyDescent="0.2">
      <c r="AJ107" s="13"/>
      <c r="AL107" s="14"/>
      <c r="AM107" s="14"/>
      <c r="AN107" s="14"/>
      <c r="AO107" s="14"/>
    </row>
    <row r="108" spans="36:41" x14ac:dyDescent="0.2">
      <c r="AJ108" s="13"/>
      <c r="AL108" s="14"/>
      <c r="AM108" s="14"/>
      <c r="AN108" s="14"/>
      <c r="AO108" s="14"/>
    </row>
    <row r="109" spans="36:41" x14ac:dyDescent="0.2">
      <c r="AJ109" s="13"/>
      <c r="AL109" s="14"/>
      <c r="AM109" s="14"/>
      <c r="AN109" s="14"/>
      <c r="AO109" s="14"/>
    </row>
    <row r="110" spans="36:41" x14ac:dyDescent="0.2">
      <c r="AJ110" s="13"/>
      <c r="AL110" s="14"/>
      <c r="AM110" s="14"/>
      <c r="AN110" s="14"/>
      <c r="AO110" s="14"/>
    </row>
    <row r="111" spans="36:41" x14ac:dyDescent="0.2">
      <c r="AJ111" s="13"/>
      <c r="AL111" s="14"/>
      <c r="AM111" s="14"/>
      <c r="AN111" s="14"/>
      <c r="AO111" s="14"/>
    </row>
    <row r="112" spans="36:41" x14ac:dyDescent="0.2">
      <c r="AJ112" s="13"/>
      <c r="AL112" s="14"/>
      <c r="AM112" s="14"/>
      <c r="AN112" s="14"/>
      <c r="AO112" s="14"/>
    </row>
    <row r="113" spans="36:41" x14ac:dyDescent="0.2">
      <c r="AJ113" s="13"/>
      <c r="AL113" s="14"/>
      <c r="AM113" s="14"/>
      <c r="AN113" s="14"/>
      <c r="AO113" s="14"/>
    </row>
    <row r="114" spans="36:41" x14ac:dyDescent="0.2">
      <c r="AJ114" s="13"/>
      <c r="AL114" s="14"/>
      <c r="AM114" s="14"/>
      <c r="AN114" s="14"/>
      <c r="AO114" s="14"/>
    </row>
    <row r="115" spans="36:41" x14ac:dyDescent="0.2">
      <c r="AJ115" s="13"/>
      <c r="AL115" s="14"/>
      <c r="AM115" s="14"/>
      <c r="AN115" s="14"/>
      <c r="AO115" s="14"/>
    </row>
    <row r="116" spans="36:41" x14ac:dyDescent="0.2">
      <c r="AJ116" s="13"/>
      <c r="AL116" s="14"/>
      <c r="AM116" s="14"/>
      <c r="AN116" s="14"/>
      <c r="AO116" s="14"/>
    </row>
    <row r="117" spans="36:41" x14ac:dyDescent="0.2">
      <c r="AJ117" s="13"/>
      <c r="AL117" s="14"/>
      <c r="AM117" s="14"/>
      <c r="AN117" s="14"/>
      <c r="AO117" s="14"/>
    </row>
    <row r="118" spans="36:41" x14ac:dyDescent="0.2">
      <c r="AJ118" s="13"/>
      <c r="AL118" s="14"/>
      <c r="AM118" s="14"/>
      <c r="AN118" s="14"/>
      <c r="AO118" s="14"/>
    </row>
    <row r="119" spans="36:41" x14ac:dyDescent="0.2">
      <c r="AJ119" s="13"/>
      <c r="AL119" s="14"/>
      <c r="AM119" s="14"/>
      <c r="AN119" s="14"/>
      <c r="AO119" s="14"/>
    </row>
    <row r="120" spans="36:41" x14ac:dyDescent="0.2">
      <c r="AJ120" s="13"/>
      <c r="AL120" s="14"/>
      <c r="AM120" s="14"/>
      <c r="AN120" s="14"/>
      <c r="AO120" s="14"/>
    </row>
    <row r="121" spans="36:41" x14ac:dyDescent="0.2">
      <c r="AJ121" s="13"/>
      <c r="AL121" s="14"/>
      <c r="AM121" s="14"/>
      <c r="AN121" s="14"/>
      <c r="AO121" s="14"/>
    </row>
    <row r="122" spans="36:41" x14ac:dyDescent="0.2">
      <c r="AJ122" s="13"/>
      <c r="AL122" s="14"/>
      <c r="AM122" s="14"/>
      <c r="AN122" s="14"/>
      <c r="AO122" s="14"/>
    </row>
    <row r="123" spans="36:41" x14ac:dyDescent="0.2">
      <c r="AJ123" s="13"/>
      <c r="AL123" s="14"/>
      <c r="AM123" s="14"/>
      <c r="AN123" s="14"/>
      <c r="AO123" s="14"/>
    </row>
    <row r="124" spans="36:41" x14ac:dyDescent="0.2">
      <c r="AJ124" s="13"/>
      <c r="AL124" s="14"/>
      <c r="AM124" s="14"/>
      <c r="AN124" s="14"/>
      <c r="AO124" s="14"/>
    </row>
    <row r="125" spans="36:41" x14ac:dyDescent="0.2">
      <c r="AJ125" s="13"/>
      <c r="AL125" s="14"/>
      <c r="AM125" s="14"/>
      <c r="AN125" s="14"/>
      <c r="AO125" s="14"/>
    </row>
    <row r="126" spans="36:41" x14ac:dyDescent="0.2">
      <c r="AJ126" s="13"/>
      <c r="AL126" s="14"/>
      <c r="AM126" s="14"/>
      <c r="AN126" s="14"/>
      <c r="AO126" s="14"/>
    </row>
    <row r="127" spans="36:41" x14ac:dyDescent="0.2">
      <c r="AJ127" s="13"/>
      <c r="AL127" s="14"/>
      <c r="AM127" s="14"/>
      <c r="AN127" s="14"/>
      <c r="AO127" s="14"/>
    </row>
    <row r="128" spans="36:41" x14ac:dyDescent="0.2">
      <c r="AJ128" s="13"/>
      <c r="AL128" s="14"/>
      <c r="AM128" s="14"/>
      <c r="AN128" s="14"/>
      <c r="AO128" s="14"/>
    </row>
    <row r="129" spans="36:41" x14ac:dyDescent="0.2">
      <c r="AJ129" s="13"/>
      <c r="AL129" s="14"/>
      <c r="AM129" s="14"/>
      <c r="AN129" s="14"/>
      <c r="AO129" s="14"/>
    </row>
    <row r="130" spans="36:41" x14ac:dyDescent="0.2">
      <c r="AJ130" s="13"/>
      <c r="AL130" s="14"/>
      <c r="AM130" s="14"/>
      <c r="AN130" s="14"/>
      <c r="AO130" s="14"/>
    </row>
    <row r="131" spans="36:41" x14ac:dyDescent="0.2">
      <c r="AJ131" s="13"/>
      <c r="AL131" s="14"/>
      <c r="AM131" s="14"/>
      <c r="AN131" s="14"/>
      <c r="AO131" s="14"/>
    </row>
    <row r="132" spans="36:41" x14ac:dyDescent="0.2">
      <c r="AJ132" s="13"/>
      <c r="AL132" s="14"/>
      <c r="AM132" s="14"/>
      <c r="AN132" s="14"/>
      <c r="AO132" s="14"/>
    </row>
    <row r="133" spans="36:41" x14ac:dyDescent="0.2">
      <c r="AJ133" s="13"/>
      <c r="AL133" s="14"/>
      <c r="AM133" s="14"/>
      <c r="AN133" s="14"/>
      <c r="AO133" s="14"/>
    </row>
    <row r="134" spans="36:41" x14ac:dyDescent="0.2">
      <c r="AJ134" s="13"/>
      <c r="AL134" s="14"/>
      <c r="AM134" s="14"/>
      <c r="AN134" s="14"/>
      <c r="AO134" s="14"/>
    </row>
    <row r="135" spans="36:41" x14ac:dyDescent="0.2">
      <c r="AJ135" s="13"/>
      <c r="AL135" s="14"/>
      <c r="AM135" s="14"/>
      <c r="AN135" s="14"/>
      <c r="AO135" s="14"/>
    </row>
    <row r="136" spans="36:41" x14ac:dyDescent="0.2">
      <c r="AJ136" s="13"/>
      <c r="AL136" s="14"/>
      <c r="AM136" s="14"/>
      <c r="AN136" s="14"/>
      <c r="AO136" s="14"/>
    </row>
    <row r="137" spans="36:41" x14ac:dyDescent="0.2">
      <c r="AJ137" s="13"/>
      <c r="AL137" s="14"/>
      <c r="AM137" s="14"/>
      <c r="AN137" s="14"/>
      <c r="AO137" s="14"/>
    </row>
    <row r="138" spans="36:41" x14ac:dyDescent="0.2">
      <c r="AJ138" s="13"/>
      <c r="AL138" s="14"/>
      <c r="AM138" s="14"/>
      <c r="AN138" s="14"/>
      <c r="AO138" s="14"/>
    </row>
    <row r="139" spans="36:41" x14ac:dyDescent="0.2">
      <c r="AJ139" s="13"/>
      <c r="AL139" s="14"/>
      <c r="AM139" s="14"/>
      <c r="AN139" s="14"/>
      <c r="AO139" s="14"/>
    </row>
    <row r="140" spans="36:41" x14ac:dyDescent="0.2">
      <c r="AJ140" s="13"/>
      <c r="AL140" s="14"/>
      <c r="AM140" s="14"/>
      <c r="AN140" s="14"/>
      <c r="AO140" s="14"/>
    </row>
    <row r="141" spans="36:41" x14ac:dyDescent="0.2">
      <c r="AJ141" s="13"/>
      <c r="AL141" s="14"/>
      <c r="AM141" s="14"/>
      <c r="AN141" s="14"/>
      <c r="AO141" s="14"/>
    </row>
    <row r="154" spans="3:5" ht="15.75" x14ac:dyDescent="0.2">
      <c r="C154" s="47" t="s">
        <v>361</v>
      </c>
      <c r="D154" s="47"/>
    </row>
    <row r="155" spans="3:5" ht="15.75" x14ac:dyDescent="0.2">
      <c r="C155" s="208" t="str">
        <f>'SAISIE ASL'!L403</f>
        <v>12 – LES DISPOSITIONS DE MANAGEMENT (si plus de 5 employés)</v>
      </c>
      <c r="D155" s="212">
        <f>Feuil3!N412</f>
        <v>1</v>
      </c>
      <c r="E155" s="40"/>
    </row>
    <row r="156" spans="3:5" ht="15.75" x14ac:dyDescent="0.2">
      <c r="C156" s="209" t="str">
        <f>'SAISIE ASL'!L372</f>
        <v>11 - LE DEVELOPPEMENT DURABLE</v>
      </c>
      <c r="D156" s="212">
        <f>Feuil3!N403</f>
        <v>1</v>
      </c>
      <c r="E156" s="40"/>
    </row>
    <row r="157" spans="3:5" ht="15.75" x14ac:dyDescent="0.2">
      <c r="C157" s="213" t="str">
        <f>'SAISIE ASL'!L348</f>
        <v>10 - LE SUIVI DE LA QUALITE ET LA FIDELISATION DU CLIENT</v>
      </c>
      <c r="D157" s="212">
        <f>Feuil3!N372</f>
        <v>1</v>
      </c>
      <c r="E157" s="210"/>
    </row>
    <row r="158" spans="3:5" ht="15.75" x14ac:dyDescent="0.2">
      <c r="C158" s="209" t="str">
        <f>'SAISIE ASL'!L309</f>
        <v>9 – LES SERVICES COMPLEMENTAIRES</v>
      </c>
      <c r="D158" s="212">
        <f>Feuil3!N348</f>
        <v>1</v>
      </c>
      <c r="E158" s="40"/>
    </row>
    <row r="159" spans="3:5" ht="15.75" x14ac:dyDescent="0.2">
      <c r="C159" s="209" t="str">
        <f>'SAISIE ASL'!L289</f>
        <v>8 - SANITAIRES ET VESTIAIRES</v>
      </c>
      <c r="D159" s="212">
        <f>Feuil3!N309</f>
        <v>1</v>
      </c>
      <c r="E159" s="40"/>
    </row>
    <row r="160" spans="3:5" ht="31.5" x14ac:dyDescent="0.2">
      <c r="C160" s="209" t="s">
        <v>568</v>
      </c>
      <c r="D160" s="212">
        <f>Feuil3!N272</f>
        <v>1</v>
      </c>
      <c r="E160" s="40"/>
    </row>
    <row r="161" spans="3:5" ht="15.75" x14ac:dyDescent="0.2">
      <c r="C161" s="209" t="str">
        <f>'SAISIE ASL'!L145</f>
        <v>6 - L'ACTIVITE</v>
      </c>
      <c r="D161" s="212">
        <f>Feuil3!N248</f>
        <v>1</v>
      </c>
      <c r="E161" s="40"/>
    </row>
    <row r="162" spans="3:5" ht="15.75" x14ac:dyDescent="0.2">
      <c r="C162" s="209" t="str">
        <f>'SAISIE ASL'!$L$121</f>
        <v>5 - L'ACCUEIL DU CLIENT</v>
      </c>
      <c r="D162" s="212">
        <f>Feuil3!N145</f>
        <v>1</v>
      </c>
      <c r="E162" s="40"/>
    </row>
    <row r="163" spans="3:5" ht="15.75" x14ac:dyDescent="0.2">
      <c r="C163" s="209" t="str">
        <f>'SAISIE ASL'!$L$102</f>
        <v>4 - L'ESPACE D'ACCUEIL</v>
      </c>
      <c r="D163" s="212">
        <f>Feuil3!N121</f>
        <v>1</v>
      </c>
      <c r="E163" s="40"/>
    </row>
    <row r="164" spans="3:5" ht="22.5" customHeight="1" x14ac:dyDescent="0.2">
      <c r="C164" s="213" t="s">
        <v>362</v>
      </c>
      <c r="D164" s="212">
        <f>Feuil3!N102</f>
        <v>1</v>
      </c>
      <c r="E164" s="40"/>
    </row>
    <row r="165" spans="3:5" ht="15.75" x14ac:dyDescent="0.2">
      <c r="C165" s="209" t="str">
        <f>'SAISIE ASL'!$L$45</f>
        <v>2 - LA RESERVATION TELEPHONIQUE - LA DEMANDE D'INFORMATION</v>
      </c>
      <c r="D165" s="212">
        <f>Feuil3!N74</f>
        <v>1</v>
      </c>
      <c r="E165" s="40"/>
    </row>
    <row r="166" spans="3:5" ht="15.75" x14ac:dyDescent="0.2">
      <c r="C166" s="40" t="s">
        <v>21</v>
      </c>
      <c r="D166" s="211">
        <f>Feuil3!N45</f>
        <v>1</v>
      </c>
      <c r="E166" s="40"/>
    </row>
  </sheetData>
  <sheetProtection password="E81C" sheet="1" objects="1" scenarios="1"/>
  <mergeCells count="17">
    <mergeCell ref="C35:J35"/>
    <mergeCell ref="C40:D40"/>
    <mergeCell ref="C50:F50"/>
    <mergeCell ref="C52:F52"/>
    <mergeCell ref="T2:T34"/>
    <mergeCell ref="C3:J3"/>
    <mergeCell ref="C5:J5"/>
    <mergeCell ref="D8:I8"/>
    <mergeCell ref="D10:I10"/>
    <mergeCell ref="D12:I12"/>
    <mergeCell ref="D14:I14"/>
    <mergeCell ref="D16:I16"/>
    <mergeCell ref="D18:E18"/>
    <mergeCell ref="G18:I18"/>
    <mergeCell ref="D20:I20"/>
    <mergeCell ref="G26:H26"/>
    <mergeCell ref="G22:H22"/>
  </mergeCells>
  <conditionalFormatting sqref="F41">
    <cfRule type="cellIs" dxfId="657" priority="18" stopIfTrue="1" operator="greaterThan">
      <formula>0.8</formula>
    </cfRule>
    <cfRule type="cellIs" dxfId="656" priority="19" stopIfTrue="1" operator="lessThan">
      <formula>$I$37</formula>
    </cfRule>
  </conditionalFormatting>
  <conditionalFormatting sqref="F42">
    <cfRule type="cellIs" dxfId="655" priority="16" stopIfTrue="1" operator="greaterThan">
      <formula>0.8</formula>
    </cfRule>
    <cfRule type="cellIs" dxfId="654" priority="17" stopIfTrue="1" operator="lessThan">
      <formula>$I$38</formula>
    </cfRule>
  </conditionalFormatting>
  <conditionalFormatting sqref="F47">
    <cfRule type="cellIs" dxfId="653" priority="13" stopIfTrue="1" operator="lessThan">
      <formula>0.8</formula>
    </cfRule>
    <cfRule type="cellIs" dxfId="652" priority="14" stopIfTrue="1" operator="greaterThan">
      <formula>0.8</formula>
    </cfRule>
    <cfRule type="cellIs" dxfId="651" priority="15" stopIfTrue="1" operator="lessThan">
      <formula>$I$40</formula>
    </cfRule>
  </conditionalFormatting>
  <conditionalFormatting sqref="F38 F43">
    <cfRule type="cellIs" dxfId="650" priority="11" stopIfTrue="1" operator="lessThan">
      <formula>0.85</formula>
    </cfRule>
    <cfRule type="cellIs" dxfId="649" priority="12" stopIfTrue="1" operator="greaterThan">
      <formula>0.85</formula>
    </cfRule>
  </conditionalFormatting>
  <conditionalFormatting sqref="F48">
    <cfRule type="cellIs" dxfId="648" priority="9" stopIfTrue="1" operator="lessThan">
      <formula>0.8</formula>
    </cfRule>
    <cfRule type="cellIs" dxfId="647" priority="10" stopIfTrue="1" operator="greaterThan">
      <formula>0.8</formula>
    </cfRule>
  </conditionalFormatting>
  <conditionalFormatting sqref="F44:F46">
    <cfRule type="cellIs" dxfId="646" priority="6" stopIfTrue="1" operator="lessThan">
      <formula>0.9</formula>
    </cfRule>
    <cfRule type="cellIs" dxfId="645" priority="7" stopIfTrue="1" operator="greaterThan">
      <formula>0.9</formula>
    </cfRule>
    <cfRule type="cellIs" dxfId="644" priority="8" stopIfTrue="1" operator="equal">
      <formula>0.9</formula>
    </cfRule>
  </conditionalFormatting>
  <conditionalFormatting sqref="G50">
    <cfRule type="cellIs" dxfId="643" priority="4" stopIfTrue="1" operator="equal">
      <formula>"OUI"</formula>
    </cfRule>
    <cfRule type="cellIs" dxfId="642" priority="5" stopIfTrue="1" operator="equal">
      <formula>"NON"</formula>
    </cfRule>
  </conditionalFormatting>
  <conditionalFormatting sqref="G38:G39 G41:G42 G44:G48">
    <cfRule type="cellIs" dxfId="641" priority="3" stopIfTrue="1" operator="equal">
      <formula>"OUI"</formula>
    </cfRule>
  </conditionalFormatting>
  <conditionalFormatting sqref="G43">
    <cfRule type="cellIs" dxfId="640" priority="1" stopIfTrue="1" operator="equal">
      <formula>"NON"</formula>
    </cfRule>
    <cfRule type="cellIs" dxfId="639" priority="2" stopIfTrue="1" operator="equal">
      <formula>"OUI"</formula>
    </cfRule>
  </conditionalFormatting>
  <dataValidations count="2">
    <dataValidation type="list" allowBlank="1" showErrorMessage="1" sqref="D14:I14">
      <formula1>$L$14:$N$14</formula1>
      <formula2>0</formula2>
    </dataValidation>
    <dataValidation type="list" allowBlank="1" showErrorMessage="1" sqref="I26 I24 I28 I32 D28 D24 D26 D22 I22 I30 D32 D30">
      <formula1>$Q$24:$S$24</formula1>
      <formula2>0</formula2>
    </dataValidation>
  </dataValidations>
  <printOptions horizontalCentered="1"/>
  <pageMargins left="0.78740157480314965" right="0.59055118110236227" top="0.78740157480314965" bottom="0.78740157480314965" header="0.51181102362204722" footer="0.51181102362204722"/>
  <pageSetup paperSize="9" scale="65" firstPageNumber="0" fitToHeight="5" orientation="landscape" horizontalDpi="300" verticalDpi="300" r:id="rId1"/>
  <headerFooter alignWithMargins="0"/>
  <rowBreaks count="1" manualBreakCount="1">
    <brk id="50" min="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OZ430"/>
  <sheetViews>
    <sheetView view="pageBreakPreview" topLeftCell="K51" zoomScale="70" zoomScaleSheetLayoutView="70" workbookViewId="0">
      <selection activeCell="K63" sqref="K63"/>
    </sheetView>
  </sheetViews>
  <sheetFormatPr baseColWidth="10" defaultColWidth="11.42578125" defaultRowHeight="15.75" x14ac:dyDescent="0.25"/>
  <cols>
    <col min="1" max="1" width="13" style="59" hidden="1" customWidth="1"/>
    <col min="2" max="2" width="14.28515625" style="130" hidden="1" customWidth="1"/>
    <col min="3" max="3" width="18.7109375" style="59" hidden="1" customWidth="1"/>
    <col min="4" max="4" width="17.140625" style="59" hidden="1" customWidth="1"/>
    <col min="5" max="5" width="21.85546875" style="59" hidden="1" customWidth="1"/>
    <col min="6" max="6" width="17" style="61" hidden="1" customWidth="1"/>
    <col min="7" max="7" width="23" style="130" hidden="1" customWidth="1"/>
    <col min="8" max="8" width="20.5703125" style="59" hidden="1" customWidth="1"/>
    <col min="9" max="9" width="14.28515625" style="60" hidden="1" customWidth="1"/>
    <col min="10" max="10" width="7.5703125" style="84" hidden="1" customWidth="1"/>
    <col min="11" max="11" width="8.28515625" style="61" customWidth="1"/>
    <col min="12" max="12" width="81.140625" style="62" customWidth="1"/>
    <col min="13" max="13" width="4.7109375" style="61" customWidth="1"/>
    <col min="14" max="14" width="21" style="237" customWidth="1"/>
    <col min="15" max="15" width="70.7109375" style="63" customWidth="1"/>
    <col min="16" max="16" width="11.5703125" style="63" hidden="1" customWidth="1"/>
    <col min="17" max="17" width="101" style="62" customWidth="1"/>
    <col min="18" max="18" width="14.7109375" style="62" customWidth="1"/>
    <col min="19" max="19" width="11.42578125" style="62" customWidth="1"/>
    <col min="20" max="20" width="11.42578125" style="59" customWidth="1"/>
    <col min="21" max="23" width="11.42578125" style="64" customWidth="1"/>
    <col min="24" max="24" width="11.42578125" style="151" customWidth="1"/>
    <col min="25" max="25" width="11.42578125" style="64" customWidth="1"/>
    <col min="26" max="26" width="11.42578125" style="151" customWidth="1"/>
    <col min="27" max="27" width="11.42578125" style="64" customWidth="1"/>
    <col min="28" max="28" width="11.42578125" style="151" customWidth="1"/>
    <col min="29" max="29" width="11.42578125" style="65" customWidth="1"/>
    <col min="30" max="78" width="11.42578125" style="64" customWidth="1"/>
    <col min="79" max="208" width="11.42578125" style="59" customWidth="1"/>
    <col min="209" max="16384" width="11.42578125" style="59"/>
  </cols>
  <sheetData>
    <row r="1" spans="2:19" ht="28.5" hidden="1" customHeight="1" x14ac:dyDescent="0.25">
      <c r="F1" s="261" t="e">
        <f>VLOOKUP(H1,'PLAN ACTIONS'!#REF!,2,0)</f>
        <v>#REF!</v>
      </c>
    </row>
    <row r="2" spans="2:19" ht="30" customHeight="1" x14ac:dyDescent="0.25">
      <c r="B2" s="149"/>
      <c r="C2" s="66" t="s">
        <v>21</v>
      </c>
      <c r="D2" s="66"/>
      <c r="E2" s="66"/>
      <c r="F2" s="261" t="e">
        <f>VLOOKUP(H2,'PLAN ACTIONS'!#REF!,2,0)</f>
        <v>#REF!</v>
      </c>
      <c r="G2" s="149"/>
      <c r="H2" s="219" t="s">
        <v>363</v>
      </c>
      <c r="I2" s="67"/>
      <c r="J2" s="68"/>
      <c r="K2" s="68"/>
      <c r="L2" s="432" t="s">
        <v>21</v>
      </c>
      <c r="M2" s="433" t="s">
        <v>22</v>
      </c>
      <c r="N2" s="434" t="s">
        <v>23</v>
      </c>
      <c r="O2" s="435" t="s">
        <v>24</v>
      </c>
      <c r="P2" s="436"/>
      <c r="Q2" s="432" t="s">
        <v>25</v>
      </c>
      <c r="R2" s="437" t="s">
        <v>364</v>
      </c>
      <c r="S2" s="70"/>
    </row>
    <row r="3" spans="2:19" s="77" customFormat="1" ht="25.5" customHeight="1" x14ac:dyDescent="0.25">
      <c r="B3" s="150"/>
      <c r="C3" s="78" t="s">
        <v>21</v>
      </c>
      <c r="D3" s="78" t="s">
        <v>39</v>
      </c>
      <c r="E3" s="66"/>
      <c r="F3" s="261" t="e">
        <f>VLOOKUP(H3,'PLAN ACTIONS'!#REF!,2,0)</f>
        <v>#REF!</v>
      </c>
      <c r="G3" s="150"/>
      <c r="H3" s="78"/>
      <c r="I3" s="79"/>
      <c r="J3" s="80"/>
      <c r="K3" s="80"/>
      <c r="L3" s="81" t="s">
        <v>39</v>
      </c>
      <c r="M3" s="138"/>
      <c r="N3" s="238"/>
      <c r="O3" s="80"/>
      <c r="P3" s="80"/>
      <c r="Q3" s="79"/>
      <c r="R3" s="326"/>
      <c r="S3" s="82"/>
    </row>
    <row r="4" spans="2:19" s="85" customFormat="1" ht="77.25" customHeight="1" x14ac:dyDescent="0.2">
      <c r="B4" s="61" t="s">
        <v>268</v>
      </c>
      <c r="C4" s="86" t="s">
        <v>21</v>
      </c>
      <c r="D4" s="86" t="s">
        <v>39</v>
      </c>
      <c r="E4" s="66"/>
      <c r="F4" s="261">
        <f>VLOOKUP(H4,Feuil2!$A$1:$B$5,2,0)</f>
        <v>0.1</v>
      </c>
      <c r="G4" s="85">
        <f>IF(H4="Information et Communication",1,IF(H4="Savoir-faire Savoir-être",2,IF(H4="Confort et hygiène",3,IF(H4="Qualité de la prestation",5,IF(H4="Développement Durable",4)))))</f>
        <v>1</v>
      </c>
      <c r="H4" s="220" t="s">
        <v>40</v>
      </c>
      <c r="I4" s="87" t="s">
        <v>41</v>
      </c>
      <c r="J4" s="96">
        <v>1</v>
      </c>
      <c r="K4" s="97">
        <f>IF(J4&lt;&gt;"",MAX(K$2:K3)+1,"")</f>
        <v>1</v>
      </c>
      <c r="L4" s="327" t="s">
        <v>280</v>
      </c>
      <c r="M4" s="328">
        <v>1</v>
      </c>
      <c r="N4" s="713" t="s">
        <v>0</v>
      </c>
      <c r="O4" s="340"/>
      <c r="P4" s="327" t="str">
        <f>IF(ISERROR(SEARCH("Pas de NM possible",Q4)),"","oui")</f>
        <v>oui</v>
      </c>
      <c r="Q4" s="327" t="s">
        <v>600</v>
      </c>
      <c r="R4" s="330" t="s">
        <v>42</v>
      </c>
      <c r="S4" s="88"/>
    </row>
    <row r="5" spans="2:19" s="85" customFormat="1" ht="43.5" customHeight="1" x14ac:dyDescent="0.2">
      <c r="B5" s="61" t="s">
        <v>268</v>
      </c>
      <c r="C5" s="86" t="s">
        <v>21</v>
      </c>
      <c r="D5" s="86" t="s">
        <v>39</v>
      </c>
      <c r="E5" s="66"/>
      <c r="F5" s="261">
        <f>VLOOKUP(H5,Feuil2!$A$1:$B$5,2,0)</f>
        <v>0.1</v>
      </c>
      <c r="G5" s="85">
        <f>IF(H5="Information et Communication",1,IF(H5="Savoir-faire Savoir-être",2,IF(H5="Confort et hygiène",3,IF(H5="Qualité de la prestation",5,IF(H5="Développement Durable",4)))))</f>
        <v>1</v>
      </c>
      <c r="H5" s="220" t="s">
        <v>40</v>
      </c>
      <c r="I5" s="87" t="s">
        <v>41</v>
      </c>
      <c r="J5" s="96">
        <v>1</v>
      </c>
      <c r="K5" s="97">
        <f>IF(J5&lt;&gt;"",MAX(K$2:K4)+1,"")</f>
        <v>2</v>
      </c>
      <c r="L5" s="124" t="s">
        <v>281</v>
      </c>
      <c r="M5" s="331">
        <v>1</v>
      </c>
      <c r="N5" s="332" t="s">
        <v>0</v>
      </c>
      <c r="O5" s="243"/>
      <c r="P5" s="124" t="str">
        <f>IF(ISERROR(SEARCH("Pas de NM possible",Q5)),"","oui")</f>
        <v>oui</v>
      </c>
      <c r="Q5" s="124" t="s">
        <v>724</v>
      </c>
      <c r="R5" s="242" t="s">
        <v>42</v>
      </c>
      <c r="S5" s="88"/>
    </row>
    <row r="6" spans="2:19" s="85" customFormat="1" ht="51.75" customHeight="1" x14ac:dyDescent="0.2">
      <c r="B6" s="61" t="s">
        <v>268</v>
      </c>
      <c r="C6" s="86" t="s">
        <v>21</v>
      </c>
      <c r="D6" s="86" t="s">
        <v>39</v>
      </c>
      <c r="E6" s="66"/>
      <c r="F6" s="261">
        <f>VLOOKUP(H6,Feuil2!$A$1:$B$5,2,0)</f>
        <v>0.1</v>
      </c>
      <c r="G6" s="85">
        <v>1</v>
      </c>
      <c r="H6" s="88" t="s">
        <v>40</v>
      </c>
      <c r="I6" s="87"/>
      <c r="J6" s="96">
        <v>200</v>
      </c>
      <c r="K6" s="97">
        <f>IF(J6&lt;&gt;"",MAX(K$2:K5)+1,"")</f>
        <v>3</v>
      </c>
      <c r="L6" s="140" t="s">
        <v>770</v>
      </c>
      <c r="M6" s="333">
        <v>1</v>
      </c>
      <c r="N6" s="334" t="s">
        <v>0</v>
      </c>
      <c r="O6" s="244"/>
      <c r="P6" s="140"/>
      <c r="Q6" s="140" t="s">
        <v>782</v>
      </c>
      <c r="R6" s="245" t="s">
        <v>42</v>
      </c>
      <c r="S6" s="88"/>
    </row>
    <row r="7" spans="2:19" s="77" customFormat="1" ht="40.5" customHeight="1" x14ac:dyDescent="0.25">
      <c r="B7" s="61" t="s">
        <v>268</v>
      </c>
      <c r="C7" s="83"/>
      <c r="D7" s="83"/>
      <c r="E7" s="83"/>
      <c r="F7" s="261" t="e">
        <f>VLOOKUP(H7,Feuil2!$A$1:$B$5,2,0)</f>
        <v>#N/A</v>
      </c>
      <c r="G7" s="83"/>
      <c r="H7" s="78"/>
      <c r="I7" s="95"/>
      <c r="J7" s="96"/>
      <c r="K7" s="97" t="str">
        <f>IF(J7&lt;&gt;"",MAX(K$2:K6)+1,"")</f>
        <v/>
      </c>
      <c r="L7" s="125" t="s">
        <v>43</v>
      </c>
      <c r="M7" s="304"/>
      <c r="N7" s="305"/>
      <c r="O7" s="367"/>
      <c r="P7" s="137" t="str">
        <f t="shared" ref="P7:P78" si="0">IF(ISERROR(SEARCH("Pas de NM possible",Q7)),"","oui")</f>
        <v/>
      </c>
      <c r="Q7" s="302" t="s">
        <v>44</v>
      </c>
      <c r="R7" s="322"/>
      <c r="S7" s="82"/>
    </row>
    <row r="8" spans="2:19" s="85" customFormat="1" ht="51.75" customHeight="1" x14ac:dyDescent="0.2">
      <c r="B8" s="61" t="s">
        <v>268</v>
      </c>
      <c r="C8" s="86" t="s">
        <v>21</v>
      </c>
      <c r="D8" s="86" t="s">
        <v>39</v>
      </c>
      <c r="E8" s="66"/>
      <c r="F8" s="261">
        <f>VLOOKUP(H8,Feuil2!$A$1:$B$5,2,0)</f>
        <v>0.1</v>
      </c>
      <c r="G8" s="85">
        <v>1</v>
      </c>
      <c r="H8" s="88" t="s">
        <v>40</v>
      </c>
      <c r="I8" s="87"/>
      <c r="J8" s="96">
        <v>200</v>
      </c>
      <c r="K8" s="97">
        <f>IF(J8&lt;&gt;"",MAX(K$2:K7)+1,"")</f>
        <v>4</v>
      </c>
      <c r="L8" s="522" t="s">
        <v>771</v>
      </c>
      <c r="M8" s="553">
        <v>1</v>
      </c>
      <c r="N8" s="523" t="s">
        <v>0</v>
      </c>
      <c r="O8" s="524"/>
      <c r="P8" s="522"/>
      <c r="Q8" s="522" t="s">
        <v>772</v>
      </c>
      <c r="R8" s="245" t="s">
        <v>42</v>
      </c>
      <c r="S8" s="88"/>
    </row>
    <row r="9" spans="2:19" s="85" customFormat="1" ht="72" customHeight="1" x14ac:dyDescent="0.2">
      <c r="B9" s="61" t="s">
        <v>268</v>
      </c>
      <c r="C9" s="86" t="s">
        <v>21</v>
      </c>
      <c r="D9" s="86" t="s">
        <v>565</v>
      </c>
      <c r="E9" s="66"/>
      <c r="F9" s="261">
        <f>VLOOKUP(H9,Feuil2!$A$1:$B$5,2,0)</f>
        <v>0.1</v>
      </c>
      <c r="G9" s="85">
        <f t="shared" ref="G9:G17" si="1">IF(H9="Information et Communication",1,IF(H9="Savoir-faire Savoir-être",2,IF(H9="Confort et hygiène",3,IF(H9="Qualité de la prestation",5,IF(H9="Développement Durable",4)))))</f>
        <v>1</v>
      </c>
      <c r="H9" s="220" t="s">
        <v>40</v>
      </c>
      <c r="I9" s="206" t="s">
        <v>45</v>
      </c>
      <c r="J9" s="96">
        <v>3</v>
      </c>
      <c r="K9" s="97">
        <f>IF(J9&lt;&gt;"",MAX(K$2:K8)+1,"")</f>
        <v>5</v>
      </c>
      <c r="L9" s="546" t="s">
        <v>580</v>
      </c>
      <c r="M9" s="547">
        <v>3</v>
      </c>
      <c r="N9" s="548" t="str">
        <f>IF('RESULTAT GLOBAL'!I$22="NON","NON","OUI")</f>
        <v>OUI</v>
      </c>
      <c r="O9" s="549" t="str">
        <f>IF('RESULTAT GLOBAL'!I$22="NON","Absence d'outil de communication","")</f>
        <v/>
      </c>
      <c r="P9" s="546" t="str">
        <f t="shared" si="0"/>
        <v>oui</v>
      </c>
      <c r="Q9" s="546" t="s">
        <v>773</v>
      </c>
      <c r="R9" s="330" t="s">
        <v>588</v>
      </c>
      <c r="S9" s="88"/>
    </row>
    <row r="10" spans="2:19" s="85" customFormat="1" ht="62.25" customHeight="1" x14ac:dyDescent="0.2">
      <c r="B10" s="61" t="s">
        <v>268</v>
      </c>
      <c r="C10" s="86" t="s">
        <v>21</v>
      </c>
      <c r="D10" s="86" t="s">
        <v>43</v>
      </c>
      <c r="E10" s="66" t="s">
        <v>424</v>
      </c>
      <c r="F10" s="261">
        <f>VLOOKUP(H10,Feuil2!$A$1:$B$5,2,0)</f>
        <v>0.1</v>
      </c>
      <c r="G10" s="85">
        <f t="shared" si="1"/>
        <v>1</v>
      </c>
      <c r="H10" s="220" t="s">
        <v>40</v>
      </c>
      <c r="I10" s="206" t="s">
        <v>45</v>
      </c>
      <c r="J10" s="96">
        <v>3</v>
      </c>
      <c r="K10" s="97">
        <f>IF(J10&lt;&gt;"",MAX(K$2:K9)+1,"")</f>
        <v>6</v>
      </c>
      <c r="L10" s="124" t="s">
        <v>46</v>
      </c>
      <c r="M10" s="331">
        <v>3</v>
      </c>
      <c r="N10" s="332" t="str">
        <f>IF('RESULTAT GLOBAL'!I$22="NON","Non Mesuré","Très Satisfaisant")</f>
        <v>Très Satisfaisant</v>
      </c>
      <c r="O10" s="243" t="str">
        <f>IF('RESULTAT GLOBAL'!I$22="NON","Absence d'outil de communication","")</f>
        <v/>
      </c>
      <c r="P10" s="124" t="str">
        <f t="shared" si="0"/>
        <v/>
      </c>
      <c r="Q10" s="124" t="s">
        <v>774</v>
      </c>
      <c r="R10" s="242" t="s">
        <v>588</v>
      </c>
      <c r="S10" s="99"/>
    </row>
    <row r="11" spans="2:19" s="85" customFormat="1" ht="25.5" customHeight="1" x14ac:dyDescent="0.2">
      <c r="B11" s="61" t="s">
        <v>268</v>
      </c>
      <c r="C11" s="86" t="s">
        <v>21</v>
      </c>
      <c r="D11" s="86" t="s">
        <v>43</v>
      </c>
      <c r="E11" s="66" t="s">
        <v>424</v>
      </c>
      <c r="F11" s="261">
        <f>VLOOKUP(H11,Feuil2!$A$1:$B$5,2,0)</f>
        <v>0.1</v>
      </c>
      <c r="G11" s="85">
        <f t="shared" si="1"/>
        <v>1</v>
      </c>
      <c r="H11" s="220" t="s">
        <v>40</v>
      </c>
      <c r="I11" s="206" t="s">
        <v>45</v>
      </c>
      <c r="J11" s="96">
        <v>3</v>
      </c>
      <c r="K11" s="97">
        <f>IF(J11&lt;&gt;"",MAX(K$2:K10)+1,"")</f>
        <v>7</v>
      </c>
      <c r="L11" s="124" t="s">
        <v>47</v>
      </c>
      <c r="M11" s="331">
        <v>3</v>
      </c>
      <c r="N11" s="332" t="str">
        <f>IF('RESULTAT GLOBAL'!I$22="NON","Non Mesuré","OUI")</f>
        <v>OUI</v>
      </c>
      <c r="O11" s="243" t="str">
        <f>IF('RESULTAT GLOBAL'!I$22="NON","Absence d'outil de communication","")</f>
        <v/>
      </c>
      <c r="P11" s="124" t="str">
        <f t="shared" si="0"/>
        <v/>
      </c>
      <c r="Q11" s="124" t="s">
        <v>775</v>
      </c>
      <c r="R11" s="242" t="s">
        <v>588</v>
      </c>
      <c r="S11" s="99"/>
    </row>
    <row r="12" spans="2:19" s="85" customFormat="1" ht="44.25" customHeight="1" x14ac:dyDescent="0.2">
      <c r="B12" s="61" t="s">
        <v>268</v>
      </c>
      <c r="C12" s="86" t="s">
        <v>21</v>
      </c>
      <c r="D12" s="86" t="s">
        <v>43</v>
      </c>
      <c r="E12" s="66" t="s">
        <v>424</v>
      </c>
      <c r="F12" s="261">
        <f>VLOOKUP(H12,Feuil2!$A$1:$B$5,2,0)</f>
        <v>0.1</v>
      </c>
      <c r="G12" s="85">
        <f t="shared" si="1"/>
        <v>1</v>
      </c>
      <c r="H12" s="220" t="s">
        <v>40</v>
      </c>
      <c r="I12" s="206" t="s">
        <v>45</v>
      </c>
      <c r="J12" s="96">
        <v>3</v>
      </c>
      <c r="K12" s="97">
        <f>IF(J12&lt;&gt;"",MAX(K$2:K11)+1,"")</f>
        <v>8</v>
      </c>
      <c r="L12" s="124" t="s">
        <v>366</v>
      </c>
      <c r="M12" s="331">
        <v>1</v>
      </c>
      <c r="N12" s="332" t="str">
        <f>IF('RESULTAT GLOBAL'!I$22="NON","Non Mesuré","OUI")</f>
        <v>OUI</v>
      </c>
      <c r="O12" s="243" t="str">
        <f>IF('RESULTAT GLOBAL'!I$22="NON","Absence d'outil de communication","")</f>
        <v/>
      </c>
      <c r="P12" s="124" t="str">
        <f t="shared" si="0"/>
        <v/>
      </c>
      <c r="Q12" s="124" t="s">
        <v>776</v>
      </c>
      <c r="R12" s="242" t="s">
        <v>588</v>
      </c>
      <c r="S12" s="88"/>
    </row>
    <row r="13" spans="2:19" s="85" customFormat="1" ht="72" customHeight="1" x14ac:dyDescent="0.2">
      <c r="B13" s="61" t="s">
        <v>268</v>
      </c>
      <c r="C13" s="86" t="s">
        <v>21</v>
      </c>
      <c r="D13" s="86" t="s">
        <v>43</v>
      </c>
      <c r="E13" s="66" t="s">
        <v>424</v>
      </c>
      <c r="F13" s="261">
        <f>VLOOKUP(H13,Feuil2!$A$1:$B$5,2,0)</f>
        <v>0.1</v>
      </c>
      <c r="G13" s="85">
        <f t="shared" si="1"/>
        <v>1</v>
      </c>
      <c r="H13" s="220" t="s">
        <v>40</v>
      </c>
      <c r="I13" s="206" t="s">
        <v>45</v>
      </c>
      <c r="J13" s="96">
        <v>3</v>
      </c>
      <c r="K13" s="97">
        <f>IF(J13&lt;&gt;"",MAX(K$2:K12)+1,"")</f>
        <v>9</v>
      </c>
      <c r="L13" s="124" t="s">
        <v>367</v>
      </c>
      <c r="M13" s="331">
        <v>1</v>
      </c>
      <c r="N13" s="332" t="str">
        <f>IF('RESULTAT GLOBAL'!I$22="NON","Non Mesuré","OUI")</f>
        <v>OUI</v>
      </c>
      <c r="O13" s="243" t="str">
        <f>IF('RESULTAT GLOBAL'!I$22="NON","Absence d'outil de communication","")</f>
        <v/>
      </c>
      <c r="P13" s="124" t="str">
        <f t="shared" si="0"/>
        <v/>
      </c>
      <c r="Q13" s="124" t="s">
        <v>777</v>
      </c>
      <c r="R13" s="242" t="s">
        <v>588</v>
      </c>
      <c r="S13" s="88"/>
    </row>
    <row r="14" spans="2:19" s="85" customFormat="1" ht="81" customHeight="1" x14ac:dyDescent="0.2">
      <c r="B14" s="61" t="s">
        <v>268</v>
      </c>
      <c r="C14" s="86" t="s">
        <v>21</v>
      </c>
      <c r="D14" s="86" t="s">
        <v>43</v>
      </c>
      <c r="E14" s="66" t="s">
        <v>424</v>
      </c>
      <c r="F14" s="261">
        <f>VLOOKUP(H14,Feuil2!$A$1:$B$5,2,0)</f>
        <v>0.1</v>
      </c>
      <c r="G14" s="85">
        <f t="shared" si="1"/>
        <v>1</v>
      </c>
      <c r="H14" s="220" t="s">
        <v>40</v>
      </c>
      <c r="I14" s="206" t="s">
        <v>45</v>
      </c>
      <c r="J14" s="96">
        <v>3</v>
      </c>
      <c r="K14" s="97">
        <f>IF(J14&lt;&gt;"",MAX(K$2:K13)+1,"")</f>
        <v>10</v>
      </c>
      <c r="L14" s="124" t="s">
        <v>618</v>
      </c>
      <c r="M14" s="331">
        <v>1</v>
      </c>
      <c r="N14" s="332" t="str">
        <f>IF('RESULTAT GLOBAL'!I$22="NON","Non Mesuré","OUI")</f>
        <v>OUI</v>
      </c>
      <c r="O14" s="243" t="str">
        <f>IF('RESULTAT GLOBAL'!I$22="NON","Absence d'outil de communication","")</f>
        <v/>
      </c>
      <c r="P14" s="124" t="str">
        <f t="shared" si="0"/>
        <v/>
      </c>
      <c r="Q14" s="124" t="s">
        <v>777</v>
      </c>
      <c r="R14" s="242" t="s">
        <v>588</v>
      </c>
      <c r="S14" s="88"/>
    </row>
    <row r="15" spans="2:19" s="85" customFormat="1" ht="36.75" customHeight="1" x14ac:dyDescent="0.2">
      <c r="B15" s="61" t="s">
        <v>268</v>
      </c>
      <c r="C15" s="86" t="s">
        <v>21</v>
      </c>
      <c r="D15" s="86" t="s">
        <v>43</v>
      </c>
      <c r="E15" s="66" t="s">
        <v>424</v>
      </c>
      <c r="F15" s="261">
        <f>VLOOKUP(H15,Feuil2!$A$1:$B$5,2,0)</f>
        <v>0.1</v>
      </c>
      <c r="G15" s="85">
        <f t="shared" si="1"/>
        <v>1</v>
      </c>
      <c r="H15" s="220" t="s">
        <v>40</v>
      </c>
      <c r="I15" s="206" t="s">
        <v>45</v>
      </c>
      <c r="J15" s="96">
        <v>3</v>
      </c>
      <c r="K15" s="97">
        <f>IF(J15&lt;&gt;"",MAX(K$2:K14)+1,"")</f>
        <v>11</v>
      </c>
      <c r="L15" s="124" t="s">
        <v>368</v>
      </c>
      <c r="M15" s="331">
        <v>1</v>
      </c>
      <c r="N15" s="332" t="str">
        <f>IF('RESULTAT GLOBAL'!I$22="NON","Non Mesuré","OUI")</f>
        <v>OUI</v>
      </c>
      <c r="O15" s="243" t="str">
        <f>IF('RESULTAT GLOBAL'!I$22="NON","Absence d'outil de communication","")</f>
        <v/>
      </c>
      <c r="P15" s="124" t="str">
        <f t="shared" si="0"/>
        <v/>
      </c>
      <c r="Q15" s="124" t="s">
        <v>778</v>
      </c>
      <c r="R15" s="242" t="s">
        <v>588</v>
      </c>
      <c r="S15" s="88"/>
    </row>
    <row r="16" spans="2:19" s="85" customFormat="1" ht="36.75" customHeight="1" x14ac:dyDescent="0.2">
      <c r="B16" s="61" t="s">
        <v>268</v>
      </c>
      <c r="C16" s="86" t="s">
        <v>21</v>
      </c>
      <c r="D16" s="86" t="s">
        <v>43</v>
      </c>
      <c r="E16" s="66" t="s">
        <v>424</v>
      </c>
      <c r="F16" s="261">
        <f>VLOOKUP(H16,Feuil2!$A$1:$B$5,2,0)</f>
        <v>0.1</v>
      </c>
      <c r="G16" s="85">
        <f t="shared" si="1"/>
        <v>1</v>
      </c>
      <c r="H16" s="220" t="s">
        <v>40</v>
      </c>
      <c r="I16" s="206" t="s">
        <v>45</v>
      </c>
      <c r="J16" s="96">
        <v>3</v>
      </c>
      <c r="K16" s="97">
        <f>IF(J16&lt;&gt;"",MAX(K$2:K15)+1,"")</f>
        <v>12</v>
      </c>
      <c r="L16" s="124" t="s">
        <v>48</v>
      </c>
      <c r="M16" s="331">
        <v>3</v>
      </c>
      <c r="N16" s="332" t="str">
        <f>IF('RESULTAT GLOBAL'!I$22="NON","Non Mesuré","OUI")</f>
        <v>OUI</v>
      </c>
      <c r="O16" s="243" t="str">
        <f>IF('RESULTAT GLOBAL'!I$22="NON","Absence d'outil de communication","")</f>
        <v/>
      </c>
      <c r="P16" s="124" t="str">
        <f t="shared" si="0"/>
        <v/>
      </c>
      <c r="Q16" s="124" t="s">
        <v>779</v>
      </c>
      <c r="R16" s="242" t="s">
        <v>588</v>
      </c>
      <c r="S16" s="88"/>
    </row>
    <row r="17" spans="2:19" s="85" customFormat="1" ht="36.75" customHeight="1" x14ac:dyDescent="0.2">
      <c r="B17" s="61" t="s">
        <v>268</v>
      </c>
      <c r="C17" s="86" t="s">
        <v>21</v>
      </c>
      <c r="D17" s="86" t="s">
        <v>43</v>
      </c>
      <c r="E17" s="66" t="s">
        <v>424</v>
      </c>
      <c r="F17" s="261">
        <f>VLOOKUP(H17,Feuil2!$A$1:$B$5,2,0)</f>
        <v>0.1</v>
      </c>
      <c r="G17" s="85">
        <f t="shared" si="1"/>
        <v>1</v>
      </c>
      <c r="H17" s="220" t="s">
        <v>40</v>
      </c>
      <c r="I17" s="87" t="s">
        <v>49</v>
      </c>
      <c r="J17" s="96">
        <v>79</v>
      </c>
      <c r="K17" s="97">
        <f>IF(J17&lt;&gt;"",MAX(K$2:K16)+1,"")</f>
        <v>13</v>
      </c>
      <c r="L17" s="124" t="s">
        <v>369</v>
      </c>
      <c r="M17" s="331">
        <v>3</v>
      </c>
      <c r="N17" s="332" t="str">
        <f>IF('RESULTAT GLOBAL'!I$22="NON","Non Mesuré","OUI")</f>
        <v>OUI</v>
      </c>
      <c r="O17" s="243" t="str">
        <f>IF('RESULTAT GLOBAL'!I$22="NON","Absence d'outil de communication","")</f>
        <v/>
      </c>
      <c r="P17" s="124" t="str">
        <f t="shared" si="0"/>
        <v/>
      </c>
      <c r="Q17" s="124" t="s">
        <v>780</v>
      </c>
      <c r="R17" s="242" t="s">
        <v>588</v>
      </c>
      <c r="S17" s="99"/>
    </row>
    <row r="18" spans="2:19" s="85" customFormat="1" ht="36.75" customHeight="1" x14ac:dyDescent="0.2">
      <c r="B18" s="61" t="s">
        <v>268</v>
      </c>
      <c r="C18" s="86" t="s">
        <v>21</v>
      </c>
      <c r="D18" s="86" t="s">
        <v>43</v>
      </c>
      <c r="E18" s="66" t="s">
        <v>424</v>
      </c>
      <c r="F18" s="261">
        <f>VLOOKUP(H18,Feuil2!$A$1:$B$5,2,0)</f>
        <v>0.1</v>
      </c>
      <c r="G18" s="85">
        <v>1</v>
      </c>
      <c r="H18" s="220" t="s">
        <v>40</v>
      </c>
      <c r="I18" s="87"/>
      <c r="J18" s="96">
        <v>200</v>
      </c>
      <c r="K18" s="97">
        <f>IF(J18&lt;&gt;"",MAX(K$2:K17)+1,"")</f>
        <v>14</v>
      </c>
      <c r="L18" s="472" t="s">
        <v>457</v>
      </c>
      <c r="M18" s="473">
        <v>3</v>
      </c>
      <c r="N18" s="332" t="str">
        <f>IF('RESULTAT GLOBAL'!I$22="NON","Non Mesuré","OUI")</f>
        <v>OUI</v>
      </c>
      <c r="O18" s="475" t="str">
        <f>IF('RESULTAT GLOBAL'!I$22="NON","Absence d'outil de communication","")</f>
        <v/>
      </c>
      <c r="P18" s="472"/>
      <c r="Q18" s="472" t="s">
        <v>619</v>
      </c>
      <c r="R18" s="476" t="s">
        <v>588</v>
      </c>
      <c r="S18" s="99"/>
    </row>
    <row r="19" spans="2:19" s="585" customFormat="1" ht="19.5" customHeight="1" x14ac:dyDescent="0.2">
      <c r="B19" s="525" t="s">
        <v>268</v>
      </c>
      <c r="C19" s="496" t="s">
        <v>21</v>
      </c>
      <c r="D19" s="496" t="s">
        <v>43</v>
      </c>
      <c r="E19" s="586" t="s">
        <v>424</v>
      </c>
      <c r="F19" s="498">
        <f>VLOOKUP(H19,Feuil2!$A$1:$B$5,2,0)</f>
        <v>0.1</v>
      </c>
      <c r="G19" s="494">
        <f>IF(H19="Information et Communication",1,IF(H19="Savoir-faire Savoir-être",2,IF(H19="Confort et hygiène",3,IF(H19="Qualité de la prestation",5,IF(H19="Développement Durable",4)))))</f>
        <v>1</v>
      </c>
      <c r="H19" s="499" t="s">
        <v>40</v>
      </c>
      <c r="I19" s="500" t="s">
        <v>50</v>
      </c>
      <c r="J19" s="501">
        <v>200</v>
      </c>
      <c r="K19" s="97">
        <f>IF(J19&lt;&gt;"",MAX(K$2:K18)+1,"")</f>
        <v>15</v>
      </c>
      <c r="L19" s="502" t="s">
        <v>51</v>
      </c>
      <c r="M19" s="503">
        <v>3</v>
      </c>
      <c r="N19" s="332" t="str">
        <f>IF('RESULTAT GLOBAL'!I$22="NON","Non Mesuré",IF('RESULTAT GLOBAL'!D$14="Audit d'adhésion","Non Mesuré","OUI"))</f>
        <v>Non Mesuré</v>
      </c>
      <c r="O19" s="505" t="str">
        <f>IF('RESULTAT GLOBAL'!D$14="Audit d'adhésion","Audit d'adhésion","")</f>
        <v>Audit d'adhésion</v>
      </c>
      <c r="P19" s="502" t="str">
        <f>IF(ISERROR(SEARCH("Pas de NM possible",Q19)),"","oui")</f>
        <v/>
      </c>
      <c r="Q19" s="502" t="s">
        <v>283</v>
      </c>
      <c r="R19" s="589" t="s">
        <v>588</v>
      </c>
      <c r="S19" s="587"/>
    </row>
    <row r="20" spans="2:19" s="85" customFormat="1" ht="19.5" customHeight="1" x14ac:dyDescent="0.2">
      <c r="B20" s="61" t="s">
        <v>268</v>
      </c>
      <c r="C20" s="86" t="s">
        <v>21</v>
      </c>
      <c r="D20" s="86" t="s">
        <v>660</v>
      </c>
      <c r="E20" s="66" t="s">
        <v>424</v>
      </c>
      <c r="F20" s="261">
        <f>VLOOKUP(H20,Feuil2!$A$1:$B$5,2,0)</f>
        <v>0.1</v>
      </c>
      <c r="G20" s="85">
        <v>1</v>
      </c>
      <c r="H20" s="220" t="s">
        <v>40</v>
      </c>
      <c r="I20" s="87"/>
      <c r="J20" s="96">
        <v>200</v>
      </c>
      <c r="K20" s="97">
        <f>IF(J20&lt;&gt;"",MAX(K$2:K19)+1,"")</f>
        <v>16</v>
      </c>
      <c r="L20" s="588" t="s">
        <v>630</v>
      </c>
      <c r="M20" s="547">
        <v>3</v>
      </c>
      <c r="N20" s="332" t="str">
        <f>IF('RESULTAT GLOBAL'!I$28="NON","Non Mesuré","OUI")</f>
        <v>OUI</v>
      </c>
      <c r="O20" s="243" t="str">
        <f>IF('RESULTAT GLOBAL'!I$28="NON","Activité non concernée","")</f>
        <v/>
      </c>
      <c r="P20" s="546" t="str">
        <f>IF(ISERROR(SEARCH("Pas de NM possible",Q20)),"","oui")</f>
        <v/>
      </c>
      <c r="Q20" s="546" t="s">
        <v>755</v>
      </c>
      <c r="R20" s="550" t="s">
        <v>588</v>
      </c>
      <c r="S20" s="99"/>
    </row>
    <row r="21" spans="2:19" s="77" customFormat="1" ht="36.75" customHeight="1" x14ac:dyDescent="0.2">
      <c r="B21" s="61"/>
      <c r="C21" s="86"/>
      <c r="D21" s="86"/>
      <c r="E21" s="66"/>
      <c r="F21" s="261" t="e">
        <f>VLOOKUP(H21,Feuil2!$A$1:$B$5,2,0)</f>
        <v>#N/A</v>
      </c>
      <c r="G21" s="85"/>
      <c r="H21" s="220"/>
      <c r="I21" s="87"/>
      <c r="J21" s="96"/>
      <c r="K21" s="97" t="str">
        <f>IF(J21&lt;&gt;"",MAX(K$2:K20)+1,"")</f>
        <v/>
      </c>
      <c r="L21" s="432" t="s">
        <v>21</v>
      </c>
      <c r="M21" s="433" t="s">
        <v>22</v>
      </c>
      <c r="N21" s="434" t="s">
        <v>23</v>
      </c>
      <c r="O21" s="435" t="s">
        <v>24</v>
      </c>
      <c r="P21" s="438"/>
      <c r="Q21" s="432" t="s">
        <v>25</v>
      </c>
      <c r="R21" s="439" t="s">
        <v>364</v>
      </c>
      <c r="S21" s="82"/>
    </row>
    <row r="22" spans="2:19" s="85" customFormat="1" ht="33" customHeight="1" x14ac:dyDescent="0.25">
      <c r="B22" s="61"/>
      <c r="C22" s="86" t="s">
        <v>21</v>
      </c>
      <c r="D22" s="86" t="s">
        <v>52</v>
      </c>
      <c r="E22" s="66"/>
      <c r="F22" s="261" t="e">
        <f>VLOOKUP(H22,Feuil2!$A$1:$B$5,2,0)</f>
        <v>#N/A</v>
      </c>
      <c r="H22" s="220"/>
      <c r="I22" s="100"/>
      <c r="J22" s="80"/>
      <c r="K22" s="97" t="str">
        <f>IF(J22&lt;&gt;"",MAX(K$2:K21)+1,"")</f>
        <v/>
      </c>
      <c r="L22" s="125" t="s">
        <v>52</v>
      </c>
      <c r="M22" s="306"/>
      <c r="N22" s="307"/>
      <c r="O22" s="368"/>
      <c r="P22" s="137" t="str">
        <f t="shared" si="0"/>
        <v/>
      </c>
      <c r="Q22" s="304"/>
      <c r="R22" s="277"/>
      <c r="S22" s="88"/>
    </row>
    <row r="23" spans="2:19" s="85" customFormat="1" ht="70.5" customHeight="1" x14ac:dyDescent="0.2">
      <c r="B23" s="61" t="s">
        <v>268</v>
      </c>
      <c r="C23" s="86" t="s">
        <v>21</v>
      </c>
      <c r="D23" s="86" t="s">
        <v>566</v>
      </c>
      <c r="E23" s="66"/>
      <c r="F23" s="261">
        <f>VLOOKUP(H23,Feuil2!$A$1:$B$5,2,0)</f>
        <v>0.1</v>
      </c>
      <c r="G23" s="85">
        <f t="shared" ref="G23:G38" si="2">IF(H23="Information et Communication",1,IF(H23="Savoir-faire Savoir-être",2,IF(H23="Confort et hygiène",3,IF(H23="Qualité de la prestation",5,IF(H23="Développement Durable",4)))))</f>
        <v>1</v>
      </c>
      <c r="H23" s="220" t="s">
        <v>40</v>
      </c>
      <c r="I23" s="206" t="s">
        <v>620</v>
      </c>
      <c r="J23" s="96">
        <v>4</v>
      </c>
      <c r="K23" s="97">
        <f>IF(J23&lt;&gt;"",MAX(K$2:K22)+1,"")</f>
        <v>17</v>
      </c>
      <c r="L23" s="327" t="s">
        <v>53</v>
      </c>
      <c r="M23" s="328">
        <v>9</v>
      </c>
      <c r="N23" s="329" t="str">
        <f>IF('RESULTAT GLOBAL'!D$22="NON","NON","OUI")</f>
        <v>OUI</v>
      </c>
      <c r="O23" s="340" t="str">
        <f>IF('RESULTAT GLOBAL'!I$22="NON","Absence de site internet","")</f>
        <v/>
      </c>
      <c r="P23" s="327" t="str">
        <f t="shared" si="0"/>
        <v>oui</v>
      </c>
      <c r="Q23" s="327" t="s">
        <v>54</v>
      </c>
      <c r="R23" s="330" t="s">
        <v>588</v>
      </c>
      <c r="S23" s="88"/>
    </row>
    <row r="24" spans="2:19" s="85" customFormat="1" ht="36.75" customHeight="1" x14ac:dyDescent="0.2">
      <c r="B24" s="61" t="s">
        <v>268</v>
      </c>
      <c r="C24" s="86" t="s">
        <v>21</v>
      </c>
      <c r="D24" s="86" t="s">
        <v>52</v>
      </c>
      <c r="E24" s="66" t="s">
        <v>424</v>
      </c>
      <c r="F24" s="261">
        <f>VLOOKUP(H24,Feuil2!$A$1:$B$5,2,0)</f>
        <v>0.1</v>
      </c>
      <c r="G24" s="85">
        <f t="shared" si="2"/>
        <v>1</v>
      </c>
      <c r="H24" s="220" t="s">
        <v>40</v>
      </c>
      <c r="I24" s="206" t="s">
        <v>620</v>
      </c>
      <c r="J24" s="96">
        <v>4</v>
      </c>
      <c r="K24" s="97">
        <f>IF(J24&lt;&gt;"",MAX(K$2:K23)+1,"")</f>
        <v>18</v>
      </c>
      <c r="L24" s="124" t="s">
        <v>370</v>
      </c>
      <c r="M24" s="331">
        <v>1</v>
      </c>
      <c r="N24" s="332" t="str">
        <f>IF('RESULTAT GLOBAL'!D$22="NON","Non Mesuré","OUI")</f>
        <v>OUI</v>
      </c>
      <c r="O24" s="243" t="str">
        <f>IF('RESULTAT GLOBAL'!I$22="NON","Absence de site internet","")</f>
        <v/>
      </c>
      <c r="P24" s="124" t="str">
        <f t="shared" si="0"/>
        <v/>
      </c>
      <c r="Q24" s="124" t="s">
        <v>55</v>
      </c>
      <c r="R24" s="242" t="s">
        <v>588</v>
      </c>
      <c r="S24" s="88"/>
    </row>
    <row r="25" spans="2:19" s="85" customFormat="1" ht="68.25" customHeight="1" x14ac:dyDescent="0.2">
      <c r="B25" s="61" t="s">
        <v>268</v>
      </c>
      <c r="C25" s="86" t="s">
        <v>21</v>
      </c>
      <c r="D25" s="86" t="s">
        <v>52</v>
      </c>
      <c r="E25" s="66" t="s">
        <v>424</v>
      </c>
      <c r="F25" s="261">
        <f>VLOOKUP(H25,Feuil2!$A$1:$B$5,2,0)</f>
        <v>0.1</v>
      </c>
      <c r="G25" s="85">
        <f t="shared" si="2"/>
        <v>1</v>
      </c>
      <c r="H25" s="220" t="s">
        <v>40</v>
      </c>
      <c r="I25" s="206" t="s">
        <v>620</v>
      </c>
      <c r="J25" s="96">
        <v>4</v>
      </c>
      <c r="K25" s="97">
        <f>IF(J25&lt;&gt;"",MAX(K$2:K24)+1,"")</f>
        <v>19</v>
      </c>
      <c r="L25" s="124" t="s">
        <v>56</v>
      </c>
      <c r="M25" s="331">
        <v>3</v>
      </c>
      <c r="N25" s="332" t="str">
        <f>IF('RESULTAT GLOBAL'!D$22="NON","Non Mesuré","Très Satisfaisant")</f>
        <v>Très Satisfaisant</v>
      </c>
      <c r="O25" s="243" t="str">
        <f>IF('RESULTAT GLOBAL'!I$22="NON","Absence de site internet","")</f>
        <v/>
      </c>
      <c r="P25" s="124" t="str">
        <f t="shared" si="0"/>
        <v/>
      </c>
      <c r="Q25" s="124" t="s">
        <v>282</v>
      </c>
      <c r="R25" s="242" t="s">
        <v>588</v>
      </c>
      <c r="S25" s="88"/>
    </row>
    <row r="26" spans="2:19" s="85" customFormat="1" ht="22.5" customHeight="1" x14ac:dyDescent="0.2">
      <c r="B26" s="61" t="s">
        <v>268</v>
      </c>
      <c r="C26" s="86" t="s">
        <v>21</v>
      </c>
      <c r="D26" s="86" t="s">
        <v>52</v>
      </c>
      <c r="E26" s="66" t="s">
        <v>424</v>
      </c>
      <c r="F26" s="261">
        <f>VLOOKUP(H26,Feuil2!$A$1:$B$5,2,0)</f>
        <v>0.1</v>
      </c>
      <c r="G26" s="85">
        <f t="shared" si="2"/>
        <v>1</v>
      </c>
      <c r="H26" s="220" t="s">
        <v>40</v>
      </c>
      <c r="I26" s="206" t="s">
        <v>620</v>
      </c>
      <c r="J26" s="96">
        <v>4</v>
      </c>
      <c r="K26" s="97">
        <f>IF(J26&lt;&gt;"",MAX(K$2:K25)+1,"")</f>
        <v>20</v>
      </c>
      <c r="L26" s="124" t="s">
        <v>57</v>
      </c>
      <c r="M26" s="331">
        <v>3</v>
      </c>
      <c r="N26" s="332" t="str">
        <f>IF('RESULTAT GLOBAL'!D$22="NON","Non Mesuré","OUI")</f>
        <v>OUI</v>
      </c>
      <c r="O26" s="243" t="str">
        <f>IF('RESULTAT GLOBAL'!I$22="NON","Absence de site internet","")</f>
        <v/>
      </c>
      <c r="P26" s="124" t="str">
        <f t="shared" si="0"/>
        <v/>
      </c>
      <c r="Q26" s="124" t="s">
        <v>58</v>
      </c>
      <c r="R26" s="242" t="s">
        <v>588</v>
      </c>
      <c r="S26" s="88"/>
    </row>
    <row r="27" spans="2:19" s="85" customFormat="1" ht="33.75" customHeight="1" x14ac:dyDescent="0.2">
      <c r="B27" s="61" t="s">
        <v>268</v>
      </c>
      <c r="C27" s="86" t="s">
        <v>21</v>
      </c>
      <c r="D27" s="86" t="s">
        <v>52</v>
      </c>
      <c r="E27" s="66" t="s">
        <v>424</v>
      </c>
      <c r="F27" s="261">
        <f>VLOOKUP(H27,Feuil2!$A$1:$B$5,2,0)</f>
        <v>0.1</v>
      </c>
      <c r="G27" s="85">
        <f t="shared" ref="G27" si="3">IF(H27="Information et Communication",1,IF(H27="Savoir-faire Savoir-être",2,IF(H27="Confort et hygiène",3,IF(H27="Qualité de la prestation",5,IF(H27="Développement Durable",4)))))</f>
        <v>1</v>
      </c>
      <c r="H27" s="220" t="s">
        <v>40</v>
      </c>
      <c r="I27" s="206" t="s">
        <v>620</v>
      </c>
      <c r="J27" s="96">
        <v>4</v>
      </c>
      <c r="K27" s="97">
        <f>IF(J27&lt;&gt;"",MAX(K$2:K26)+1,"")</f>
        <v>21</v>
      </c>
      <c r="L27" s="124" t="s">
        <v>263</v>
      </c>
      <c r="M27" s="331">
        <v>1</v>
      </c>
      <c r="N27" s="332" t="str">
        <f>IF('RESULTAT GLOBAL'!D$22="NON","Non Mesuré","OUI")</f>
        <v>OUI</v>
      </c>
      <c r="O27" s="243" t="str">
        <f>IF('RESULTAT GLOBAL'!I$22="NON","Absence de site internet","")</f>
        <v/>
      </c>
      <c r="P27" s="124" t="str">
        <f t="shared" si="0"/>
        <v/>
      </c>
      <c r="Q27" s="124" t="s">
        <v>631</v>
      </c>
      <c r="R27" s="242" t="s">
        <v>588</v>
      </c>
      <c r="S27" s="88"/>
    </row>
    <row r="28" spans="2:19" s="85" customFormat="1" ht="36.75" customHeight="1" x14ac:dyDescent="0.2">
      <c r="B28" s="61" t="s">
        <v>268</v>
      </c>
      <c r="C28" s="86" t="s">
        <v>21</v>
      </c>
      <c r="D28" s="86" t="s">
        <v>52</v>
      </c>
      <c r="E28" s="66" t="s">
        <v>424</v>
      </c>
      <c r="F28" s="261">
        <f>VLOOKUP(H28,Feuil2!$A$1:$B$5,2,0)</f>
        <v>0.1</v>
      </c>
      <c r="G28" s="85">
        <f t="shared" si="2"/>
        <v>1</v>
      </c>
      <c r="H28" s="220" t="s">
        <v>40</v>
      </c>
      <c r="I28" s="206" t="s">
        <v>620</v>
      </c>
      <c r="J28" s="96">
        <v>4</v>
      </c>
      <c r="K28" s="97">
        <f>IF(J28&lt;&gt;"",MAX(K$2:K27)+1,"")</f>
        <v>22</v>
      </c>
      <c r="L28" s="124" t="s">
        <v>371</v>
      </c>
      <c r="M28" s="331">
        <v>1</v>
      </c>
      <c r="N28" s="332" t="str">
        <f>IF('RESULTAT GLOBAL'!D$22="NON","Non Mesuré","OUI")</f>
        <v>OUI</v>
      </c>
      <c r="O28" s="243" t="str">
        <f>IF('RESULTAT GLOBAL'!I$22="NON","Absence de site internet","")</f>
        <v/>
      </c>
      <c r="P28" s="124" t="str">
        <f t="shared" si="0"/>
        <v/>
      </c>
      <c r="Q28" s="124" t="s">
        <v>59</v>
      </c>
      <c r="R28" s="242" t="s">
        <v>588</v>
      </c>
      <c r="S28" s="88"/>
    </row>
    <row r="29" spans="2:19" s="85" customFormat="1" ht="62.25" customHeight="1" x14ac:dyDescent="0.2">
      <c r="B29" s="61" t="s">
        <v>268</v>
      </c>
      <c r="C29" s="86" t="s">
        <v>21</v>
      </c>
      <c r="D29" s="86" t="s">
        <v>52</v>
      </c>
      <c r="E29" s="66" t="s">
        <v>424</v>
      </c>
      <c r="F29" s="261">
        <f>VLOOKUP(H29,Feuil2!$A$1:$B$5,2,0)</f>
        <v>0.1</v>
      </c>
      <c r="G29" s="85">
        <f t="shared" si="2"/>
        <v>1</v>
      </c>
      <c r="H29" s="220" t="s">
        <v>40</v>
      </c>
      <c r="I29" s="206" t="s">
        <v>620</v>
      </c>
      <c r="J29" s="96">
        <v>4</v>
      </c>
      <c r="K29" s="97">
        <f>IF(J29&lt;&gt;"",MAX(K$2:K28)+1,"")</f>
        <v>23</v>
      </c>
      <c r="L29" s="124" t="s">
        <v>60</v>
      </c>
      <c r="M29" s="331">
        <v>1</v>
      </c>
      <c r="N29" s="332" t="str">
        <f>IF('RESULTAT GLOBAL'!D$22="NON","Non Mesuré","OUI")</f>
        <v>OUI</v>
      </c>
      <c r="O29" s="243" t="str">
        <f>IF('RESULTAT GLOBAL'!I$22="NON","Absence de site internet","")</f>
        <v/>
      </c>
      <c r="P29" s="124" t="str">
        <f t="shared" si="0"/>
        <v/>
      </c>
      <c r="Q29" s="124" t="s">
        <v>59</v>
      </c>
      <c r="R29" s="242" t="s">
        <v>588</v>
      </c>
      <c r="S29" s="88"/>
    </row>
    <row r="30" spans="2:19" s="85" customFormat="1" ht="73.5" customHeight="1" x14ac:dyDescent="0.2">
      <c r="B30" s="61" t="s">
        <v>268</v>
      </c>
      <c r="C30" s="86" t="s">
        <v>21</v>
      </c>
      <c r="D30" s="86" t="s">
        <v>52</v>
      </c>
      <c r="E30" s="66" t="s">
        <v>424</v>
      </c>
      <c r="F30" s="261">
        <f>VLOOKUP(H30,Feuil2!$A$1:$B$5,2,0)</f>
        <v>0.1</v>
      </c>
      <c r="G30" s="85">
        <f t="shared" si="2"/>
        <v>1</v>
      </c>
      <c r="H30" s="220" t="s">
        <v>40</v>
      </c>
      <c r="I30" s="206" t="s">
        <v>620</v>
      </c>
      <c r="J30" s="96">
        <v>4</v>
      </c>
      <c r="K30" s="97">
        <f>IF(J30&lt;&gt;"",MAX(K$2:K29)+1,"")</f>
        <v>24</v>
      </c>
      <c r="L30" s="124" t="s">
        <v>372</v>
      </c>
      <c r="M30" s="331">
        <v>1</v>
      </c>
      <c r="N30" s="332" t="str">
        <f>IF('RESULTAT GLOBAL'!D$22="NON","Non Mesuré","OUI")</f>
        <v>OUI</v>
      </c>
      <c r="O30" s="243" t="str">
        <f>IF('RESULTAT GLOBAL'!I$22="NON","Absence de site internet","")</f>
        <v/>
      </c>
      <c r="P30" s="124" t="str">
        <f t="shared" si="0"/>
        <v/>
      </c>
      <c r="Q30" s="124" t="s">
        <v>373</v>
      </c>
      <c r="R30" s="242" t="s">
        <v>588</v>
      </c>
      <c r="S30" s="88"/>
    </row>
    <row r="31" spans="2:19" s="85" customFormat="1" ht="48" customHeight="1" x14ac:dyDescent="0.2">
      <c r="B31" s="61" t="s">
        <v>268</v>
      </c>
      <c r="C31" s="86" t="s">
        <v>21</v>
      </c>
      <c r="D31" s="86" t="s">
        <v>52</v>
      </c>
      <c r="E31" s="66" t="s">
        <v>424</v>
      </c>
      <c r="F31" s="261">
        <f>VLOOKUP(H31,Feuil2!$A$1:$B$5,2,0)</f>
        <v>0.1</v>
      </c>
      <c r="G31" s="85">
        <f t="shared" si="2"/>
        <v>1</v>
      </c>
      <c r="H31" s="220" t="s">
        <v>40</v>
      </c>
      <c r="I31" s="207" t="s">
        <v>61</v>
      </c>
      <c r="J31" s="96">
        <v>5</v>
      </c>
      <c r="K31" s="97">
        <f>IF(J31&lt;&gt;"",MAX(K$2:K30)+1,"")</f>
        <v>25</v>
      </c>
      <c r="L31" s="124" t="s">
        <v>62</v>
      </c>
      <c r="M31" s="331">
        <v>1</v>
      </c>
      <c r="N31" s="332" t="str">
        <f>IF('RESULTAT GLOBAL'!D$22="NON","Non Mesuré","OUI")</f>
        <v>OUI</v>
      </c>
      <c r="O31" s="243" t="str">
        <f>IF('RESULTAT GLOBAL'!I$22="NON","Absence de site internet","")</f>
        <v/>
      </c>
      <c r="P31" s="124" t="str">
        <f t="shared" si="0"/>
        <v/>
      </c>
      <c r="Q31" s="124" t="s">
        <v>269</v>
      </c>
      <c r="R31" s="242" t="s">
        <v>588</v>
      </c>
      <c r="S31" s="88"/>
    </row>
    <row r="32" spans="2:19" s="85" customFormat="1" ht="63" customHeight="1" x14ac:dyDescent="0.2">
      <c r="B32" s="61" t="s">
        <v>268</v>
      </c>
      <c r="C32" s="86" t="s">
        <v>21</v>
      </c>
      <c r="D32" s="86" t="s">
        <v>52</v>
      </c>
      <c r="E32" s="66" t="s">
        <v>424</v>
      </c>
      <c r="F32" s="261">
        <f>VLOOKUP(H32,Feuil2!$A$1:$B$5,2,0)</f>
        <v>0.1</v>
      </c>
      <c r="G32" s="85">
        <f t="shared" si="2"/>
        <v>1</v>
      </c>
      <c r="H32" s="220" t="s">
        <v>40</v>
      </c>
      <c r="I32" s="206" t="s">
        <v>620</v>
      </c>
      <c r="J32" s="96">
        <v>4</v>
      </c>
      <c r="K32" s="97">
        <f>IF(J32&lt;&gt;"",MAX(K$2:K31)+1,"")</f>
        <v>26</v>
      </c>
      <c r="L32" s="124" t="s">
        <v>374</v>
      </c>
      <c r="M32" s="331">
        <v>1</v>
      </c>
      <c r="N32" s="332" t="str">
        <f>IF('RESULTAT GLOBAL'!D$22="NON","Non Mesuré","OUI")</f>
        <v>OUI</v>
      </c>
      <c r="O32" s="243" t="str">
        <f>IF('RESULTAT GLOBAL'!I$22="NON","Absence de site internet","")</f>
        <v/>
      </c>
      <c r="P32" s="124" t="str">
        <f t="shared" si="0"/>
        <v/>
      </c>
      <c r="Q32" s="124" t="s">
        <v>63</v>
      </c>
      <c r="R32" s="242" t="s">
        <v>588</v>
      </c>
      <c r="S32" s="88"/>
    </row>
    <row r="33" spans="1:137" s="85" customFormat="1" ht="36.75" customHeight="1" x14ac:dyDescent="0.2">
      <c r="B33" s="61" t="s">
        <v>268</v>
      </c>
      <c r="C33" s="86" t="s">
        <v>21</v>
      </c>
      <c r="D33" s="86" t="s">
        <v>52</v>
      </c>
      <c r="E33" s="66" t="s">
        <v>424</v>
      </c>
      <c r="F33" s="261">
        <f>VLOOKUP(H33,Feuil2!$A$1:$B$5,2,0)</f>
        <v>0.1</v>
      </c>
      <c r="G33" s="85">
        <f t="shared" si="2"/>
        <v>1</v>
      </c>
      <c r="H33" s="220" t="s">
        <v>40</v>
      </c>
      <c r="I33" s="206" t="s">
        <v>620</v>
      </c>
      <c r="J33" s="96">
        <v>4</v>
      </c>
      <c r="K33" s="97">
        <f>IF(J33&lt;&gt;"",MAX(K$2:K32)+1,"")</f>
        <v>27</v>
      </c>
      <c r="L33" s="124" t="s">
        <v>64</v>
      </c>
      <c r="M33" s="331">
        <v>9</v>
      </c>
      <c r="N33" s="332" t="str">
        <f>IF('RESULTAT GLOBAL'!D$22="NON","Non Mesuré","OUI")</f>
        <v>OUI</v>
      </c>
      <c r="O33" s="243" t="str">
        <f>IF('RESULTAT GLOBAL'!I$22="NON","Absence de site internet","")</f>
        <v/>
      </c>
      <c r="P33" s="124" t="str">
        <f t="shared" si="0"/>
        <v/>
      </c>
      <c r="Q33" s="124" t="s">
        <v>65</v>
      </c>
      <c r="R33" s="242" t="s">
        <v>588</v>
      </c>
      <c r="S33" s="88"/>
    </row>
    <row r="34" spans="1:137" s="85" customFormat="1" ht="30.75" customHeight="1" x14ac:dyDescent="0.2">
      <c r="B34" s="61" t="s">
        <v>268</v>
      </c>
      <c r="C34" s="86" t="s">
        <v>21</v>
      </c>
      <c r="D34" s="86" t="s">
        <v>52</v>
      </c>
      <c r="E34" s="66" t="s">
        <v>424</v>
      </c>
      <c r="F34" s="261">
        <f>VLOOKUP(H34,Feuil2!$A$1:$B$5,2,0)</f>
        <v>0.1</v>
      </c>
      <c r="G34" s="85">
        <f t="shared" si="2"/>
        <v>1</v>
      </c>
      <c r="H34" s="220" t="s">
        <v>40</v>
      </c>
      <c r="I34" s="206" t="s">
        <v>620</v>
      </c>
      <c r="J34" s="96">
        <v>4</v>
      </c>
      <c r="K34" s="97">
        <f>IF(J34&lt;&gt;"",MAX(K$2:K33)+1,"")</f>
        <v>28</v>
      </c>
      <c r="L34" s="124" t="s">
        <v>66</v>
      </c>
      <c r="M34" s="331">
        <v>1</v>
      </c>
      <c r="N34" s="332" t="str">
        <f>IF('RESULTAT GLOBAL'!D$22="NON","Non Mesuré","OUI")</f>
        <v>OUI</v>
      </c>
      <c r="O34" s="243" t="str">
        <f>IF('RESULTAT GLOBAL'!I$22="NON","Absence de site internet","")</f>
        <v/>
      </c>
      <c r="P34" s="124" t="str">
        <f t="shared" si="0"/>
        <v/>
      </c>
      <c r="Q34" s="124" t="s">
        <v>67</v>
      </c>
      <c r="R34" s="242" t="s">
        <v>588</v>
      </c>
      <c r="S34" s="88"/>
    </row>
    <row r="35" spans="1:137" s="85" customFormat="1" ht="36.75" customHeight="1" x14ac:dyDescent="0.2">
      <c r="B35" s="61" t="s">
        <v>268</v>
      </c>
      <c r="C35" s="86" t="s">
        <v>21</v>
      </c>
      <c r="D35" s="86" t="s">
        <v>52</v>
      </c>
      <c r="E35" s="66" t="s">
        <v>424</v>
      </c>
      <c r="F35" s="261">
        <f>VLOOKUP(H35,Feuil2!$A$1:$B$5,2,0)</f>
        <v>0.1</v>
      </c>
      <c r="G35" s="85">
        <f t="shared" si="2"/>
        <v>1</v>
      </c>
      <c r="H35" s="220" t="s">
        <v>40</v>
      </c>
      <c r="I35" s="87" t="s">
        <v>49</v>
      </c>
      <c r="J35" s="96">
        <v>79</v>
      </c>
      <c r="K35" s="97">
        <f>IF(J35&lt;&gt;"",MAX(K$2:K34)+1,"")</f>
        <v>29</v>
      </c>
      <c r="L35" s="124" t="s">
        <v>375</v>
      </c>
      <c r="M35" s="331">
        <v>3</v>
      </c>
      <c r="N35" s="332" t="str">
        <f>IF('RESULTAT GLOBAL'!D$22="NON","Non Mesuré","OUI")</f>
        <v>OUI</v>
      </c>
      <c r="O35" s="243" t="str">
        <f>IF('RESULTAT GLOBAL'!I$22="NON","Absence de site internet","")</f>
        <v/>
      </c>
      <c r="P35" s="124" t="str">
        <f t="shared" si="0"/>
        <v/>
      </c>
      <c r="Q35" s="124" t="s">
        <v>376</v>
      </c>
      <c r="R35" s="242" t="s">
        <v>588</v>
      </c>
      <c r="S35" s="88"/>
    </row>
    <row r="36" spans="1:137" s="85" customFormat="1" ht="36.75" customHeight="1" x14ac:dyDescent="0.2">
      <c r="B36" s="61" t="s">
        <v>268</v>
      </c>
      <c r="C36" s="86" t="s">
        <v>21</v>
      </c>
      <c r="D36" s="86" t="s">
        <v>52</v>
      </c>
      <c r="E36" s="66" t="s">
        <v>424</v>
      </c>
      <c r="F36" s="261">
        <f>VLOOKUP(H36,Feuil2!$A$1:$B$5,2,0)</f>
        <v>0.1</v>
      </c>
      <c r="G36" s="85">
        <v>1</v>
      </c>
      <c r="H36" s="220" t="s">
        <v>40</v>
      </c>
      <c r="I36" s="87"/>
      <c r="J36" s="96">
        <v>200</v>
      </c>
      <c r="K36" s="97">
        <f>IF(J36&lt;&gt;"",MAX(K$2:K35)+1,"")</f>
        <v>30</v>
      </c>
      <c r="L36" s="124" t="s">
        <v>460</v>
      </c>
      <c r="M36" s="331">
        <v>3</v>
      </c>
      <c r="N36" s="332" t="str">
        <f>IF('RESULTAT GLOBAL'!D$22="NON","Non Mesuré","OUI")</f>
        <v>OUI</v>
      </c>
      <c r="O36" s="243" t="str">
        <f>IF('RESULTAT GLOBAL'!I$22="NON","Absence de site internet","")</f>
        <v/>
      </c>
      <c r="P36" s="124"/>
      <c r="Q36" s="124" t="s">
        <v>607</v>
      </c>
      <c r="R36" s="242" t="s">
        <v>588</v>
      </c>
      <c r="S36" s="88"/>
    </row>
    <row r="37" spans="1:137" s="85" customFormat="1" ht="36.75" customHeight="1" x14ac:dyDescent="0.2">
      <c r="B37" s="61" t="s">
        <v>268</v>
      </c>
      <c r="C37" s="86" t="s">
        <v>21</v>
      </c>
      <c r="D37" s="86" t="s">
        <v>52</v>
      </c>
      <c r="E37" s="66" t="s">
        <v>424</v>
      </c>
      <c r="F37" s="261">
        <f>VLOOKUP(H37,Feuil2!$A$1:$B$5,2,0)</f>
        <v>0.1</v>
      </c>
      <c r="G37" s="85">
        <f t="shared" si="2"/>
        <v>1</v>
      </c>
      <c r="H37" s="220" t="s">
        <v>40</v>
      </c>
      <c r="I37" s="87" t="s">
        <v>49</v>
      </c>
      <c r="J37" s="96">
        <v>79</v>
      </c>
      <c r="K37" s="97">
        <f>IF(J37&lt;&gt;"",MAX(K$2:K36)+1,"")</f>
        <v>31</v>
      </c>
      <c r="L37" s="124" t="s">
        <v>68</v>
      </c>
      <c r="M37" s="331">
        <v>3</v>
      </c>
      <c r="N37" s="332" t="str">
        <f>IF('RESULTAT GLOBAL'!D$22="NON","Non Mesuré","OUI")</f>
        <v>OUI</v>
      </c>
      <c r="O37" s="243" t="str">
        <f>IF('RESULTAT GLOBAL'!I$22="NON","Absence de site internet","")</f>
        <v/>
      </c>
      <c r="P37" s="124" t="str">
        <f t="shared" si="0"/>
        <v/>
      </c>
      <c r="Q37" s="124" t="s">
        <v>459</v>
      </c>
      <c r="R37" s="242" t="s">
        <v>588</v>
      </c>
      <c r="S37" s="88"/>
    </row>
    <row r="38" spans="1:137" s="85" customFormat="1" ht="21" customHeight="1" x14ac:dyDescent="0.2">
      <c r="B38" s="61" t="s">
        <v>268</v>
      </c>
      <c r="C38" s="86" t="s">
        <v>21</v>
      </c>
      <c r="D38" s="86" t="s">
        <v>52</v>
      </c>
      <c r="E38" s="66" t="s">
        <v>424</v>
      </c>
      <c r="F38" s="261">
        <f>VLOOKUP(H38,Feuil2!$A$1:$B$5,2,0)</f>
        <v>0.1</v>
      </c>
      <c r="G38" s="85">
        <f t="shared" si="2"/>
        <v>1</v>
      </c>
      <c r="H38" s="220" t="s">
        <v>40</v>
      </c>
      <c r="I38" s="87" t="s">
        <v>50</v>
      </c>
      <c r="J38" s="96">
        <v>2</v>
      </c>
      <c r="K38" s="97">
        <f>IF(J38&lt;&gt;"",MAX(K$2:K37)+1,"")</f>
        <v>32</v>
      </c>
      <c r="L38" s="124" t="s">
        <v>69</v>
      </c>
      <c r="M38" s="331">
        <v>3</v>
      </c>
      <c r="N38" s="332" t="str">
        <f>IF('RESULTAT GLOBAL'!D$22="NON","Non Mesuré",IF('RESULTAT GLOBAL'!D$14="Audit d'adhésion","Non Mesuré","OUI"))</f>
        <v>Non Mesuré</v>
      </c>
      <c r="O38" s="243" t="str">
        <f>IF('RESULTAT GLOBAL'!D$14="Audit d'adhésion","Audit d'adhésion","")</f>
        <v>Audit d'adhésion</v>
      </c>
      <c r="P38" s="124" t="str">
        <f t="shared" si="0"/>
        <v/>
      </c>
      <c r="Q38" s="124" t="s">
        <v>70</v>
      </c>
      <c r="R38" s="242" t="s">
        <v>588</v>
      </c>
      <c r="S38" s="88"/>
    </row>
    <row r="39" spans="1:137" s="85" customFormat="1" ht="36.75" customHeight="1" x14ac:dyDescent="0.2">
      <c r="B39" s="61" t="s">
        <v>268</v>
      </c>
      <c r="C39" s="86" t="s">
        <v>21</v>
      </c>
      <c r="D39" s="86" t="s">
        <v>52</v>
      </c>
      <c r="E39" s="66" t="s">
        <v>424</v>
      </c>
      <c r="F39" s="261">
        <f>VLOOKUP(H39,Feuil2!$A$1:$B$5,2,0)</f>
        <v>0.1</v>
      </c>
      <c r="G39" s="85">
        <f>IF(H39="Information et Communication",1,IF(H39="Savoir-faire Savoir-être",2,IF(H39="Confort et hygiène",3,IF(H39="Qualité de la prestation",5,IF(H39="Développement Durable",4)))))</f>
        <v>1</v>
      </c>
      <c r="H39" s="220" t="s">
        <v>40</v>
      </c>
      <c r="I39" s="87" t="s">
        <v>50</v>
      </c>
      <c r="J39" s="96">
        <v>2</v>
      </c>
      <c r="K39" s="97">
        <f>IF(J39&lt;&gt;"",MAX(K$2:K38)+1,"")</f>
        <v>33</v>
      </c>
      <c r="L39" s="124" t="s">
        <v>71</v>
      </c>
      <c r="M39" s="331">
        <v>3</v>
      </c>
      <c r="N39" s="332" t="str">
        <f>IF('RESULTAT GLOBAL'!D$22="NON","Non Mesuré",IF('RESULTAT GLOBAL'!D$14="Audit d'adhésion","Non Mesuré","OUI"))</f>
        <v>Non Mesuré</v>
      </c>
      <c r="O39" s="243" t="str">
        <f>IF('RESULTAT GLOBAL'!D$14="Audit d'adhésion","Audit d'adhésion","")</f>
        <v>Audit d'adhésion</v>
      </c>
      <c r="P39" s="124" t="str">
        <f>IF(ISERROR(SEARCH("Pas de NM possible",Q39)),"","oui")</f>
        <v/>
      </c>
      <c r="Q39" s="124" t="s">
        <v>72</v>
      </c>
      <c r="R39" s="242" t="s">
        <v>588</v>
      </c>
      <c r="S39" s="88"/>
    </row>
    <row r="40" spans="1:137" s="85" customFormat="1" ht="28.5" customHeight="1" x14ac:dyDescent="0.2">
      <c r="B40" s="61" t="s">
        <v>268</v>
      </c>
      <c r="C40" s="86" t="s">
        <v>21</v>
      </c>
      <c r="D40" s="86" t="s">
        <v>52</v>
      </c>
      <c r="E40" s="66" t="s">
        <v>424</v>
      </c>
      <c r="F40" s="261">
        <f>VLOOKUP(H40,Feuil2!$A$1:$B$5,2,0)</f>
        <v>0.1</v>
      </c>
      <c r="G40" s="85">
        <v>1</v>
      </c>
      <c r="H40" s="88" t="s">
        <v>40</v>
      </c>
      <c r="I40" s="87"/>
      <c r="J40" s="96">
        <v>200</v>
      </c>
      <c r="K40" s="97">
        <f>IF(J40&lt;&gt;"",MAX(K$2:K39)+1,"")</f>
        <v>34</v>
      </c>
      <c r="L40" s="124" t="s">
        <v>377</v>
      </c>
      <c r="M40" s="331">
        <v>1</v>
      </c>
      <c r="N40" s="332" t="str">
        <f>IF('RESULTAT GLOBAL'!D$22="NON","Non Mesuré","OUI")</f>
        <v>OUI</v>
      </c>
      <c r="O40" s="243" t="str">
        <f>IF('RESULTAT GLOBAL'!I$22="NON","Absence de site internet","")</f>
        <v/>
      </c>
      <c r="P40" s="124"/>
      <c r="Q40" s="693"/>
      <c r="R40" s="242" t="s">
        <v>588</v>
      </c>
      <c r="S40" s="88"/>
    </row>
    <row r="41" spans="1:137" s="258" customFormat="1" ht="36.75" customHeight="1" x14ac:dyDescent="0.25">
      <c r="A41" s="278"/>
      <c r="B41" s="61" t="s">
        <v>268</v>
      </c>
      <c r="C41" s="280" t="s">
        <v>21</v>
      </c>
      <c r="D41" s="86" t="s">
        <v>52</v>
      </c>
      <c r="E41" s="279" t="s">
        <v>424</v>
      </c>
      <c r="F41" s="261">
        <f>VLOOKUP(H41,Feuil2!$A$1:$B$5,2,0)</f>
        <v>0.2</v>
      </c>
      <c r="G41" s="282">
        <f>IF(H41="Information et Communication",1,IF(H41="Savoir-faire Savoir-être",2,IF(H41="Confort et hygiène",3,IF(H41="Qualité de la prestation",5,IF(H41="Développement Durable",4)))))</f>
        <v>5</v>
      </c>
      <c r="H41" s="283" t="s">
        <v>110</v>
      </c>
      <c r="I41" s="284"/>
      <c r="J41" s="285">
        <v>200</v>
      </c>
      <c r="K41" s="97">
        <f>IF(J41&lt;&gt;"",MAX(K$2:K40)+1,"")</f>
        <v>35</v>
      </c>
      <c r="L41" s="124" t="s">
        <v>548</v>
      </c>
      <c r="M41" s="331">
        <v>3</v>
      </c>
      <c r="N41" s="332" t="str">
        <f>IF('RESULTAT GLOBAL'!D$22="NON","Non Mesuré","OUI")</f>
        <v>OUI</v>
      </c>
      <c r="O41" s="243" t="str">
        <f>IF('RESULTAT GLOBAL'!I$22="NON","Absence de site internet","")</f>
        <v/>
      </c>
      <c r="P41" s="482" t="str">
        <f>IF(ISERROR(SEARCH("Pas de NM possible",Q41)),"","oui")</f>
        <v/>
      </c>
      <c r="Q41" s="693" t="s">
        <v>549</v>
      </c>
      <c r="R41" s="694" t="s">
        <v>42</v>
      </c>
      <c r="S41" s="265"/>
      <c r="T41" s="266"/>
      <c r="CP41" s="267"/>
      <c r="CQ41" s="267"/>
      <c r="DR41" s="268" t="s">
        <v>466</v>
      </c>
    </row>
    <row r="42" spans="1:137" s="85" customFormat="1" ht="18.75" customHeight="1" x14ac:dyDescent="0.2">
      <c r="B42" s="61" t="s">
        <v>268</v>
      </c>
      <c r="C42" s="483" t="s">
        <v>21</v>
      </c>
      <c r="D42" s="86" t="s">
        <v>52</v>
      </c>
      <c r="E42" s="61" t="s">
        <v>424</v>
      </c>
      <c r="F42" s="61">
        <f>VLOOKUP(H42,[1]Feuil1!A$1:B$5,2,0)</f>
        <v>0.1</v>
      </c>
      <c r="G42" s="61">
        <f t="shared" ref="G42" si="4">IF(H42="Information et Communication",1,IF(H42="Savoir-faire Savoir-être",2,IF(H42="Confort et hygiène",3,IF(H42="Qualité de la prestation",5,IF(H42="Développement Durable",4)))))</f>
        <v>1</v>
      </c>
      <c r="H42" s="484" t="s">
        <v>40</v>
      </c>
      <c r="I42" s="485" t="s">
        <v>636</v>
      </c>
      <c r="J42" s="97">
        <v>4</v>
      </c>
      <c r="K42" s="97">
        <f>IF(J42&lt;&gt;"",MAX(K$2:K41)+1,"")</f>
        <v>36</v>
      </c>
      <c r="L42" s="486" t="s">
        <v>637</v>
      </c>
      <c r="M42" s="487">
        <v>1</v>
      </c>
      <c r="N42" s="332" t="str">
        <f>IF('RESULTAT GLOBAL'!D$22="NON","Non Mesuré","OUI")</f>
        <v>OUI</v>
      </c>
      <c r="O42" s="243" t="str">
        <f>IF('RESULTAT GLOBAL'!I$22="NON","Absence de site internet","")</f>
        <v/>
      </c>
      <c r="P42" s="692" t="str">
        <f t="shared" ref="P42" si="5">IF(ISERROR(SEARCH("Pas de NM possible",Q42)),"","oui")</f>
        <v/>
      </c>
      <c r="Q42" s="693" t="s">
        <v>59</v>
      </c>
      <c r="R42" s="550" t="s">
        <v>638</v>
      </c>
      <c r="S42" s="88"/>
      <c r="EF42" s="488" t="s">
        <v>639</v>
      </c>
      <c r="EG42" s="488" t="str">
        <f t="shared" ref="EG42" si="6">CONCATENATE(Q42,EF42,R42,EF42,B42)</f>
        <v>NM si pas de site Internet. 
Constat visuel
R</v>
      </c>
    </row>
    <row r="43" spans="1:137" s="85" customFormat="1" ht="34.5" customHeight="1" x14ac:dyDescent="0.2">
      <c r="B43" s="61" t="s">
        <v>268</v>
      </c>
      <c r="C43" s="86" t="s">
        <v>21</v>
      </c>
      <c r="D43" s="86" t="s">
        <v>660</v>
      </c>
      <c r="E43" s="66" t="s">
        <v>424</v>
      </c>
      <c r="F43" s="261">
        <f>VLOOKUP(H43,Feuil2!$A$1:$B$5,2,0)</f>
        <v>0.1</v>
      </c>
      <c r="G43" s="85">
        <f t="shared" ref="G43" si="7">IF(H43="Information et Communication",1,IF(H43="Savoir-faire Savoir-être",2,IF(H43="Confort et hygiène",3,IF(H43="Qualité de la prestation",5,IF(H43="Développement Durable",4)))))</f>
        <v>1</v>
      </c>
      <c r="H43" s="220" t="s">
        <v>40</v>
      </c>
      <c r="I43" s="87" t="s">
        <v>50</v>
      </c>
      <c r="J43" s="96">
        <v>2</v>
      </c>
      <c r="K43" s="97">
        <f>IF(J43&lt;&gt;"",MAX(K$2:K42)+1,"")</f>
        <v>37</v>
      </c>
      <c r="L43" s="477" t="s">
        <v>632</v>
      </c>
      <c r="M43" s="331">
        <v>3</v>
      </c>
      <c r="N43" s="332" t="str">
        <f>IF('RESULTAT GLOBAL'!I$28="NON","Non Mesuré","OUI")</f>
        <v>OUI</v>
      </c>
      <c r="O43" s="243" t="str">
        <f>IF('RESULTAT GLOBAL'!I$28="NON","Activité non concernée","")</f>
        <v/>
      </c>
      <c r="P43" s="124" t="str">
        <f t="shared" ref="P43" si="8">IF(ISERROR(SEARCH("Pas de NM possible",Q43)),"","oui")</f>
        <v/>
      </c>
      <c r="Q43" s="124" t="s">
        <v>753</v>
      </c>
      <c r="R43" s="242" t="s">
        <v>588</v>
      </c>
      <c r="S43" s="88"/>
    </row>
    <row r="44" spans="1:137" s="85" customFormat="1" ht="46.5" customHeight="1" x14ac:dyDescent="0.2">
      <c r="B44" s="61" t="s">
        <v>268</v>
      </c>
      <c r="C44" s="86" t="s">
        <v>21</v>
      </c>
      <c r="D44" s="86" t="s">
        <v>660</v>
      </c>
      <c r="E44" s="66" t="s">
        <v>424</v>
      </c>
      <c r="F44" s="261">
        <f>VLOOKUP(H44,Feuil2!$A$1:$B$5,2,0)</f>
        <v>0.1</v>
      </c>
      <c r="G44" s="85">
        <f>IF(H44="Information et Communication",1,IF(H44="Savoir-faire Savoir-être",2,IF(H44="Confort et hygiène",3,IF(H44="Qualité de la prestation",5,IF(H44="Développement Durable",4)))))</f>
        <v>1</v>
      </c>
      <c r="H44" s="220" t="s">
        <v>40</v>
      </c>
      <c r="I44" s="87" t="s">
        <v>50</v>
      </c>
      <c r="J44" s="96">
        <v>2</v>
      </c>
      <c r="K44" s="97">
        <f>IF(J44&lt;&gt;"",MAX(K$2:K43)+1,"")</f>
        <v>38</v>
      </c>
      <c r="L44" s="477" t="s">
        <v>633</v>
      </c>
      <c r="M44" s="331">
        <v>3</v>
      </c>
      <c r="N44" s="332" t="str">
        <f>IF('RESULTAT GLOBAL'!I$28="NON","Non Mesuré","OUI")</f>
        <v>OUI</v>
      </c>
      <c r="O44" s="243" t="str">
        <f>IF('RESULTAT GLOBAL'!I$28="NON","Activité non concernée","")</f>
        <v/>
      </c>
      <c r="P44" s="124" t="str">
        <f>IF(ISERROR(SEARCH("Pas de NM possible",Q44)),"","oui")</f>
        <v/>
      </c>
      <c r="Q44" s="124" t="s">
        <v>754</v>
      </c>
      <c r="R44" s="242" t="s">
        <v>588</v>
      </c>
      <c r="S44" s="88"/>
    </row>
    <row r="45" spans="1:137" s="105" customFormat="1" ht="36.75" customHeight="1" x14ac:dyDescent="0.2">
      <c r="B45" s="65"/>
      <c r="C45" s="101" t="s">
        <v>73</v>
      </c>
      <c r="D45" s="101"/>
      <c r="E45" s="69"/>
      <c r="F45" s="261" t="e">
        <f>VLOOKUP(H45,Feuil2!$A$1:$B$5,2,0)</f>
        <v>#N/A</v>
      </c>
      <c r="G45" s="85"/>
      <c r="H45" s="221"/>
      <c r="I45" s="102"/>
      <c r="J45" s="97"/>
      <c r="K45" s="97" t="str">
        <f>IF(J45&lt;&gt;"",MAX(K$2:K44)+1,"")</f>
        <v/>
      </c>
      <c r="L45" s="432" t="s">
        <v>73</v>
      </c>
      <c r="M45" s="433" t="s">
        <v>22</v>
      </c>
      <c r="N45" s="434" t="s">
        <v>23</v>
      </c>
      <c r="O45" s="435" t="s">
        <v>24</v>
      </c>
      <c r="P45" s="440" t="str">
        <f t="shared" si="0"/>
        <v/>
      </c>
      <c r="Q45" s="432" t="s">
        <v>25</v>
      </c>
      <c r="R45" s="439" t="s">
        <v>364</v>
      </c>
      <c r="S45" s="104"/>
      <c r="T45" s="89"/>
    </row>
    <row r="46" spans="1:137" s="424" customFormat="1" ht="22.5" customHeight="1" x14ac:dyDescent="0.25">
      <c r="B46" s="425"/>
      <c r="C46" s="131" t="s">
        <v>73</v>
      </c>
      <c r="D46" s="131" t="s">
        <v>74</v>
      </c>
      <c r="E46" s="133"/>
      <c r="F46" s="261" t="e">
        <f>VLOOKUP(H46,Feuil2!$A$1:$B$5,2,0)</f>
        <v>#N/A</v>
      </c>
      <c r="G46" s="142"/>
      <c r="H46" s="224"/>
      <c r="I46" s="232"/>
      <c r="J46" s="233"/>
      <c r="K46" s="97" t="str">
        <f>IF(J46&lt;&gt;"",MAX(K$2:K45)+1,"")</f>
        <v/>
      </c>
      <c r="L46" s="312" t="s">
        <v>74</v>
      </c>
      <c r="M46" s="313"/>
      <c r="N46" s="314"/>
      <c r="O46" s="370"/>
      <c r="P46" s="316" t="str">
        <f t="shared" si="0"/>
        <v/>
      </c>
      <c r="Q46" s="317"/>
      <c r="R46" s="323"/>
      <c r="S46" s="426"/>
    </row>
    <row r="47" spans="1:137" s="85" customFormat="1" ht="27.75" customHeight="1" x14ac:dyDescent="0.2">
      <c r="B47" s="61" t="s">
        <v>309</v>
      </c>
      <c r="C47" s="86" t="s">
        <v>73</v>
      </c>
      <c r="D47" s="86" t="s">
        <v>74</v>
      </c>
      <c r="E47" s="69"/>
      <c r="F47" s="261">
        <f>VLOOKUP(H47,Feuil2!$A$1:$B$5,2,0)</f>
        <v>0.35</v>
      </c>
      <c r="G47" s="85">
        <f>IF(H47="Information et Communication",1,IF(H47="Savoir-faire Savoir-être",2,IF(H47="Confort et hygiène",3,IF(H47="Qualité de la prestation",5,IF(H47="Développement Durable",4)))))</f>
        <v>2</v>
      </c>
      <c r="H47" s="220" t="s">
        <v>75</v>
      </c>
      <c r="I47" s="87" t="s">
        <v>76</v>
      </c>
      <c r="J47" s="96">
        <v>7</v>
      </c>
      <c r="K47" s="97">
        <f>IF(J47&lt;&gt;"",MAX(K$2:K46)+1,"")</f>
        <v>39</v>
      </c>
      <c r="L47" s="327" t="s">
        <v>77</v>
      </c>
      <c r="M47" s="328">
        <v>3</v>
      </c>
      <c r="N47" s="329" t="s">
        <v>0</v>
      </c>
      <c r="O47" s="340"/>
      <c r="P47" s="327" t="str">
        <f t="shared" si="0"/>
        <v>oui</v>
      </c>
      <c r="Q47" s="327" t="s">
        <v>78</v>
      </c>
      <c r="R47" s="330" t="s">
        <v>588</v>
      </c>
      <c r="S47" s="88"/>
    </row>
    <row r="48" spans="1:137" s="85" customFormat="1" ht="18.75" customHeight="1" x14ac:dyDescent="0.2">
      <c r="B48" s="61" t="s">
        <v>309</v>
      </c>
      <c r="C48" s="86" t="s">
        <v>73</v>
      </c>
      <c r="D48" s="86" t="s">
        <v>74</v>
      </c>
      <c r="E48" s="69"/>
      <c r="F48" s="261">
        <f>VLOOKUP(H48,Feuil2!$A$1:$B$5,2,0)</f>
        <v>0.35</v>
      </c>
      <c r="G48" s="85">
        <f>IF(H48="Information et Communication",1,IF(H48="Savoir-faire Savoir-être",2,IF(H48="Confort et hygiène",3,IF(H48="Qualité de la prestation",5,IF(H48="Développement Durable",4)))))</f>
        <v>2</v>
      </c>
      <c r="H48" s="220" t="s">
        <v>75</v>
      </c>
      <c r="I48" s="87" t="s">
        <v>79</v>
      </c>
      <c r="J48" s="96">
        <v>6</v>
      </c>
      <c r="K48" s="97">
        <f>IF(J48&lt;&gt;"",MAX(K$2:K47)+1,"")</f>
        <v>40</v>
      </c>
      <c r="L48" s="124" t="s">
        <v>266</v>
      </c>
      <c r="M48" s="331">
        <v>3</v>
      </c>
      <c r="N48" s="332" t="s">
        <v>0</v>
      </c>
      <c r="O48" s="243"/>
      <c r="P48" s="124" t="str">
        <f t="shared" si="0"/>
        <v/>
      </c>
      <c r="Q48" s="124" t="s">
        <v>270</v>
      </c>
      <c r="R48" s="242" t="s">
        <v>588</v>
      </c>
      <c r="S48" s="88"/>
    </row>
    <row r="49" spans="2:20" s="85" customFormat="1" ht="18.75" customHeight="1" x14ac:dyDescent="0.2">
      <c r="B49" s="61" t="s">
        <v>309</v>
      </c>
      <c r="C49" s="86" t="s">
        <v>73</v>
      </c>
      <c r="D49" s="86" t="s">
        <v>74</v>
      </c>
      <c r="E49" s="69"/>
      <c r="F49" s="261">
        <f>VLOOKUP(H49,Feuil2!$A$1:$B$5,2,0)</f>
        <v>0.35</v>
      </c>
      <c r="G49" s="85">
        <f>IF(H49="Information et Communication",1,IF(H49="Savoir-faire Savoir-être",2,IF(H49="Confort et hygiène",3,IF(H49="Qualité de la prestation",5,IF(H49="Développement Durable",4)))))</f>
        <v>2</v>
      </c>
      <c r="H49" s="220" t="s">
        <v>75</v>
      </c>
      <c r="I49" s="87" t="s">
        <v>76</v>
      </c>
      <c r="J49" s="96">
        <v>6</v>
      </c>
      <c r="K49" s="97">
        <f>IF(J49&lt;&gt;"",MAX(K$2:K48)+1,"")</f>
        <v>41</v>
      </c>
      <c r="L49" s="140" t="s">
        <v>585</v>
      </c>
      <c r="M49" s="333">
        <v>1</v>
      </c>
      <c r="N49" s="334" t="s">
        <v>0</v>
      </c>
      <c r="O49" s="244"/>
      <c r="P49" s="140" t="str">
        <f t="shared" si="0"/>
        <v/>
      </c>
      <c r="Q49" s="140" t="s">
        <v>80</v>
      </c>
      <c r="R49" s="245" t="s">
        <v>588</v>
      </c>
      <c r="S49" s="88"/>
    </row>
    <row r="50" spans="2:20" s="105" customFormat="1" ht="20.25" customHeight="1" x14ac:dyDescent="0.25">
      <c r="B50" s="148"/>
      <c r="C50" s="109" t="s">
        <v>73</v>
      </c>
      <c r="D50" s="109" t="s">
        <v>318</v>
      </c>
      <c r="E50" s="69"/>
      <c r="F50" s="261" t="e">
        <f>VLOOKUP(H50,Feuil2!$A$1:$B$5,2,0)</f>
        <v>#N/A</v>
      </c>
      <c r="G50" s="85"/>
      <c r="H50" s="222"/>
      <c r="I50" s="106"/>
      <c r="J50" s="107"/>
      <c r="K50" s="97" t="str">
        <f>IF(J50&lt;&gt;"",MAX(K$2:K49)+1,"")</f>
        <v/>
      </c>
      <c r="L50" s="308" t="s">
        <v>318</v>
      </c>
      <c r="M50" s="309"/>
      <c r="N50" s="310"/>
      <c r="O50" s="369"/>
      <c r="P50" s="137" t="str">
        <f t="shared" si="0"/>
        <v/>
      </c>
      <c r="Q50" s="311"/>
      <c r="R50" s="103"/>
      <c r="S50" s="104"/>
      <c r="T50" s="89"/>
    </row>
    <row r="51" spans="2:20" s="85" customFormat="1" ht="54" customHeight="1" x14ac:dyDescent="0.2">
      <c r="B51" s="61" t="s">
        <v>309</v>
      </c>
      <c r="C51" s="86" t="s">
        <v>73</v>
      </c>
      <c r="D51" s="86" t="s">
        <v>318</v>
      </c>
      <c r="E51" s="69"/>
      <c r="F51" s="261">
        <f>VLOOKUP(H51,Feuil2!$A$1:$B$5,2,0)</f>
        <v>0.35</v>
      </c>
      <c r="G51" s="85">
        <f t="shared" ref="G51:G59" si="9">IF(H51="Information et Communication",1,IF(H51="Savoir-faire Savoir-être",2,IF(H51="Confort et hygiène",3,IF(H51="Qualité de la prestation",5,IF(H51="Développement Durable",4)))))</f>
        <v>2</v>
      </c>
      <c r="H51" s="220" t="s">
        <v>75</v>
      </c>
      <c r="I51" s="87" t="s">
        <v>81</v>
      </c>
      <c r="J51" s="96">
        <v>7</v>
      </c>
      <c r="K51" s="97">
        <f>IF(J51&lt;&gt;"",MAX(K$2:K50)+1,"")</f>
        <v>42</v>
      </c>
      <c r="L51" s="327" t="s">
        <v>82</v>
      </c>
      <c r="M51" s="328">
        <v>3</v>
      </c>
      <c r="N51" s="329" t="s">
        <v>0</v>
      </c>
      <c r="O51" s="340"/>
      <c r="P51" s="327" t="str">
        <f t="shared" si="0"/>
        <v/>
      </c>
      <c r="Q51" s="327" t="s">
        <v>83</v>
      </c>
      <c r="R51" s="330" t="s">
        <v>588</v>
      </c>
      <c r="S51" s="88"/>
    </row>
    <row r="52" spans="2:20" s="85" customFormat="1" ht="54" customHeight="1" x14ac:dyDescent="0.2">
      <c r="B52" s="61" t="s">
        <v>309</v>
      </c>
      <c r="C52" s="86" t="s">
        <v>73</v>
      </c>
      <c r="D52" s="86" t="s">
        <v>318</v>
      </c>
      <c r="E52" s="69"/>
      <c r="F52" s="261">
        <f>VLOOKUP(H52,Feuil2!$A$1:$B$5,2,0)</f>
        <v>0.35</v>
      </c>
      <c r="G52" s="85">
        <f t="shared" si="9"/>
        <v>2</v>
      </c>
      <c r="H52" s="220" t="s">
        <v>75</v>
      </c>
      <c r="I52" s="87" t="s">
        <v>81</v>
      </c>
      <c r="J52" s="96">
        <v>7</v>
      </c>
      <c r="K52" s="97">
        <f>IF(J52&lt;&gt;"",MAX(K$2:K51)+1,"")</f>
        <v>43</v>
      </c>
      <c r="L52" s="124" t="s">
        <v>84</v>
      </c>
      <c r="M52" s="331">
        <v>3</v>
      </c>
      <c r="N52" s="332" t="s">
        <v>0</v>
      </c>
      <c r="O52" s="243"/>
      <c r="P52" s="124" t="str">
        <f t="shared" si="0"/>
        <v/>
      </c>
      <c r="Q52" s="124" t="s">
        <v>634</v>
      </c>
      <c r="R52" s="242" t="s">
        <v>588</v>
      </c>
      <c r="S52" s="88"/>
    </row>
    <row r="53" spans="2:20" s="85" customFormat="1" ht="36.75" customHeight="1" x14ac:dyDescent="0.2">
      <c r="B53" s="61" t="s">
        <v>309</v>
      </c>
      <c r="C53" s="86" t="s">
        <v>73</v>
      </c>
      <c r="D53" s="86" t="s">
        <v>318</v>
      </c>
      <c r="E53" s="69"/>
      <c r="F53" s="261">
        <f>VLOOKUP(H53,Feuil2!$A$1:$B$5,2,0)</f>
        <v>0.35</v>
      </c>
      <c r="G53" s="85">
        <f t="shared" si="9"/>
        <v>2</v>
      </c>
      <c r="H53" s="220" t="s">
        <v>75</v>
      </c>
      <c r="I53" s="206" t="s">
        <v>85</v>
      </c>
      <c r="J53" s="96">
        <v>10</v>
      </c>
      <c r="K53" s="97">
        <f>IF(J53&lt;&gt;"",MAX(K$2:K52)+1,"")</f>
        <v>44</v>
      </c>
      <c r="L53" s="124" t="s">
        <v>86</v>
      </c>
      <c r="M53" s="331">
        <v>3</v>
      </c>
      <c r="N53" s="332" t="s">
        <v>0</v>
      </c>
      <c r="O53" s="243"/>
      <c r="P53" s="124" t="str">
        <f t="shared" si="0"/>
        <v/>
      </c>
      <c r="Q53" s="124"/>
      <c r="R53" s="242" t="s">
        <v>588</v>
      </c>
      <c r="S53" s="88"/>
    </row>
    <row r="54" spans="2:20" s="85" customFormat="1" ht="36.75" customHeight="1" x14ac:dyDescent="0.2">
      <c r="B54" s="61" t="s">
        <v>309</v>
      </c>
      <c r="C54" s="86" t="s">
        <v>73</v>
      </c>
      <c r="D54" s="86" t="s">
        <v>318</v>
      </c>
      <c r="E54" s="69"/>
      <c r="F54" s="261">
        <f>VLOOKUP(H54,Feuil2!$A$1:$B$5,2,0)</f>
        <v>0.35</v>
      </c>
      <c r="G54" s="85">
        <f t="shared" si="9"/>
        <v>2</v>
      </c>
      <c r="H54" s="220" t="s">
        <v>75</v>
      </c>
      <c r="I54" s="206" t="s">
        <v>85</v>
      </c>
      <c r="J54" s="96">
        <v>10</v>
      </c>
      <c r="K54" s="97">
        <f>IF(J54&lt;&gt;"",MAX(K$2:K53)+1,"")</f>
        <v>45</v>
      </c>
      <c r="L54" s="124" t="s">
        <v>87</v>
      </c>
      <c r="M54" s="331">
        <v>3</v>
      </c>
      <c r="N54" s="332" t="s">
        <v>0</v>
      </c>
      <c r="O54" s="243"/>
      <c r="P54" s="124" t="str">
        <f t="shared" si="0"/>
        <v/>
      </c>
      <c r="Q54" s="124" t="s">
        <v>88</v>
      </c>
      <c r="R54" s="242" t="s">
        <v>588</v>
      </c>
      <c r="S54" s="88"/>
    </row>
    <row r="55" spans="2:20" s="85" customFormat="1" ht="48" customHeight="1" x14ac:dyDescent="0.2">
      <c r="B55" s="61" t="s">
        <v>309</v>
      </c>
      <c r="C55" s="86" t="s">
        <v>73</v>
      </c>
      <c r="D55" s="86" t="s">
        <v>318</v>
      </c>
      <c r="E55" s="69"/>
      <c r="F55" s="261">
        <f>VLOOKUP(H55,Feuil2!$A$1:$B$5,2,0)</f>
        <v>0.35</v>
      </c>
      <c r="G55" s="85">
        <f t="shared" si="9"/>
        <v>2</v>
      </c>
      <c r="H55" s="220" t="s">
        <v>75</v>
      </c>
      <c r="I55" s="206" t="s">
        <v>85</v>
      </c>
      <c r="J55" s="96">
        <v>10</v>
      </c>
      <c r="K55" s="97">
        <f>IF(J55&lt;&gt;"",MAX(K$2:K54)+1,"")</f>
        <v>46</v>
      </c>
      <c r="L55" s="124" t="s">
        <v>89</v>
      </c>
      <c r="M55" s="331">
        <v>3</v>
      </c>
      <c r="N55" s="332" t="s">
        <v>0</v>
      </c>
      <c r="O55" s="463"/>
      <c r="P55" s="124" t="str">
        <f t="shared" si="0"/>
        <v/>
      </c>
      <c r="Q55" s="124" t="s">
        <v>744</v>
      </c>
      <c r="R55" s="242" t="s">
        <v>588</v>
      </c>
      <c r="S55" s="88"/>
    </row>
    <row r="56" spans="2:20" s="85" customFormat="1" ht="36.75" customHeight="1" x14ac:dyDescent="0.2">
      <c r="B56" s="61" t="s">
        <v>309</v>
      </c>
      <c r="C56" s="86" t="s">
        <v>73</v>
      </c>
      <c r="D56" s="86" t="s">
        <v>318</v>
      </c>
      <c r="E56" s="69"/>
      <c r="F56" s="261">
        <f>VLOOKUP(H56,Feuil2!$A$1:$B$5,2,0)</f>
        <v>0.35</v>
      </c>
      <c r="G56" s="85">
        <f t="shared" ref="G56" si="10">IF(H56="Information et Communication",1,IF(H56="Savoir-faire Savoir-être",2,IF(H56="Confort et hygiène",3,IF(H56="Qualité de la prestation",5,IF(H56="Développement Durable",4)))))</f>
        <v>2</v>
      </c>
      <c r="H56" s="220" t="s">
        <v>75</v>
      </c>
      <c r="I56" s="206" t="s">
        <v>85</v>
      </c>
      <c r="J56" s="96">
        <v>10</v>
      </c>
      <c r="K56" s="97">
        <f>IF(J56&lt;&gt;"",MAX(K$2:K55)+1,"")</f>
        <v>47</v>
      </c>
      <c r="L56" s="124" t="s">
        <v>745</v>
      </c>
      <c r="M56" s="331">
        <v>3</v>
      </c>
      <c r="N56" s="332" t="s">
        <v>0</v>
      </c>
      <c r="O56" s="463"/>
      <c r="P56" s="124" t="str">
        <f t="shared" ref="P56" si="11">IF(ISERROR(SEARCH("Pas de NM possible",Q56)),"","oui")</f>
        <v/>
      </c>
      <c r="Q56" s="124" t="s">
        <v>725</v>
      </c>
      <c r="R56" s="242" t="s">
        <v>588</v>
      </c>
      <c r="S56" s="88"/>
    </row>
    <row r="57" spans="2:20" s="85" customFormat="1" ht="49.5" customHeight="1" x14ac:dyDescent="0.2">
      <c r="B57" s="61" t="s">
        <v>309</v>
      </c>
      <c r="C57" s="86" t="s">
        <v>73</v>
      </c>
      <c r="D57" s="86" t="s">
        <v>318</v>
      </c>
      <c r="E57" s="69"/>
      <c r="F57" s="261">
        <f>VLOOKUP(H57,Feuil2!$A$1:$B$5,2,0)</f>
        <v>0.35</v>
      </c>
      <c r="G57" s="85">
        <f t="shared" si="9"/>
        <v>2</v>
      </c>
      <c r="H57" s="220" t="s">
        <v>75</v>
      </c>
      <c r="I57" s="206" t="s">
        <v>85</v>
      </c>
      <c r="J57" s="96">
        <v>10</v>
      </c>
      <c r="K57" s="97">
        <f>IF(J57&lt;&gt;"",MAX(K$2:K56)+1,"")</f>
        <v>48</v>
      </c>
      <c r="L57" s="124" t="s">
        <v>90</v>
      </c>
      <c r="M57" s="331">
        <v>3</v>
      </c>
      <c r="N57" s="332" t="s">
        <v>0</v>
      </c>
      <c r="O57" s="243"/>
      <c r="P57" s="124" t="str">
        <f t="shared" si="0"/>
        <v/>
      </c>
      <c r="Q57" s="124" t="s">
        <v>264</v>
      </c>
      <c r="R57" s="242" t="s">
        <v>588</v>
      </c>
      <c r="S57" s="88"/>
    </row>
    <row r="58" spans="2:20" s="85" customFormat="1" ht="49.5" customHeight="1" x14ac:dyDescent="0.2">
      <c r="B58" s="61" t="s">
        <v>309</v>
      </c>
      <c r="C58" s="86" t="s">
        <v>73</v>
      </c>
      <c r="D58" s="86" t="s">
        <v>318</v>
      </c>
      <c r="E58" s="69"/>
      <c r="F58" s="261">
        <f>VLOOKUP(H58,Feuil2!$A$1:$B$5,2,0)</f>
        <v>0.35</v>
      </c>
      <c r="G58" s="85">
        <f t="shared" si="9"/>
        <v>2</v>
      </c>
      <c r="H58" s="220" t="s">
        <v>75</v>
      </c>
      <c r="I58" s="87" t="s">
        <v>91</v>
      </c>
      <c r="J58" s="96">
        <v>8</v>
      </c>
      <c r="K58" s="97">
        <f>IF(J58&lt;&gt;"",MAX(K$2:K57)+1,"")</f>
        <v>49</v>
      </c>
      <c r="L58" s="124" t="s">
        <v>92</v>
      </c>
      <c r="M58" s="331">
        <v>1</v>
      </c>
      <c r="N58" s="332" t="s">
        <v>0</v>
      </c>
      <c r="O58" s="243"/>
      <c r="P58" s="124" t="str">
        <f t="shared" si="0"/>
        <v/>
      </c>
      <c r="Q58" s="124" t="s">
        <v>271</v>
      </c>
      <c r="R58" s="242" t="s">
        <v>588</v>
      </c>
      <c r="S58" s="88"/>
    </row>
    <row r="59" spans="2:20" s="85" customFormat="1" ht="49.5" customHeight="1" x14ac:dyDescent="0.2">
      <c r="B59" s="61" t="s">
        <v>309</v>
      </c>
      <c r="C59" s="86" t="s">
        <v>73</v>
      </c>
      <c r="D59" s="86" t="s">
        <v>318</v>
      </c>
      <c r="E59" s="69"/>
      <c r="F59" s="261">
        <f>VLOOKUP(H59,Feuil2!$A$1:$B$5,2,0)</f>
        <v>0.35</v>
      </c>
      <c r="G59" s="85">
        <f t="shared" si="9"/>
        <v>2</v>
      </c>
      <c r="H59" s="220" t="s">
        <v>75</v>
      </c>
      <c r="I59" s="87" t="s">
        <v>79</v>
      </c>
      <c r="J59" s="96">
        <v>6</v>
      </c>
      <c r="K59" s="97">
        <f>IF(J59&lt;&gt;"",MAX(K$2:K58)+1,"")</f>
        <v>50</v>
      </c>
      <c r="L59" s="124" t="s">
        <v>93</v>
      </c>
      <c r="M59" s="331">
        <v>3</v>
      </c>
      <c r="N59" s="332" t="s">
        <v>0</v>
      </c>
      <c r="O59" s="243"/>
      <c r="P59" s="124" t="str">
        <f t="shared" si="0"/>
        <v>oui</v>
      </c>
      <c r="Q59" s="124" t="s">
        <v>94</v>
      </c>
      <c r="R59" s="242" t="s">
        <v>588</v>
      </c>
      <c r="S59" s="88"/>
    </row>
    <row r="60" spans="2:20" s="85" customFormat="1" ht="44.25" customHeight="1" x14ac:dyDescent="0.2">
      <c r="B60" s="61" t="s">
        <v>309</v>
      </c>
      <c r="C60" s="86" t="s">
        <v>73</v>
      </c>
      <c r="D60" s="86" t="s">
        <v>318</v>
      </c>
      <c r="E60" s="69"/>
      <c r="F60" s="261">
        <f>VLOOKUP(H60,Feuil2!$A$1:$B$5,2,0)</f>
        <v>0.35</v>
      </c>
      <c r="G60" s="85">
        <f>IF(H60="Information et Communication",1,IF(H60="Savoir-faire Savoir-être",2,IF(H60="Confort et hygiène",3,IF(H60="Qualité de la prestation",5,IF(H60="Développement Durable",4)))))</f>
        <v>2</v>
      </c>
      <c r="H60" s="220" t="s">
        <v>75</v>
      </c>
      <c r="I60" s="87" t="s">
        <v>95</v>
      </c>
      <c r="J60" s="96">
        <v>80</v>
      </c>
      <c r="K60" s="97">
        <f>IF(J60&lt;&gt;"",MAX(K$2:K59)+1,"")</f>
        <v>51</v>
      </c>
      <c r="L60" s="140" t="s">
        <v>96</v>
      </c>
      <c r="M60" s="333">
        <v>3</v>
      </c>
      <c r="N60" s="334" t="s">
        <v>0</v>
      </c>
      <c r="O60" s="244"/>
      <c r="P60" s="140" t="str">
        <f>IF(ISERROR(SEARCH("Pas de NM possible",Q60)),"","oui")</f>
        <v>oui</v>
      </c>
      <c r="Q60" s="140" t="s">
        <v>378</v>
      </c>
      <c r="R60" s="245" t="s">
        <v>588</v>
      </c>
      <c r="S60" s="88"/>
    </row>
    <row r="61" spans="2:20" s="142" customFormat="1" ht="21.75" customHeight="1" x14ac:dyDescent="0.25">
      <c r="B61" s="130"/>
      <c r="C61" s="130"/>
      <c r="D61" s="130"/>
      <c r="E61" s="130"/>
      <c r="F61" s="261" t="e">
        <f>VLOOKUP(H61,Feuil2!$A$1:$B$5,2,0)</f>
        <v>#N/A</v>
      </c>
      <c r="G61" s="130"/>
      <c r="H61" s="224"/>
      <c r="I61" s="232"/>
      <c r="J61" s="233"/>
      <c r="K61" s="97" t="str">
        <f>IF(J61&lt;&gt;"",MAX(K$2:K60)+1,"")</f>
        <v/>
      </c>
      <c r="L61" s="312" t="s">
        <v>98</v>
      </c>
      <c r="M61" s="313"/>
      <c r="N61" s="314"/>
      <c r="O61" s="464"/>
      <c r="P61" s="316" t="str">
        <f t="shared" si="0"/>
        <v/>
      </c>
      <c r="Q61" s="317"/>
      <c r="R61" s="323"/>
      <c r="S61" s="139"/>
    </row>
    <row r="62" spans="2:20" s="105" customFormat="1" ht="36" customHeight="1" x14ac:dyDescent="0.2">
      <c r="B62" s="129" t="s">
        <v>268</v>
      </c>
      <c r="C62" s="86" t="s">
        <v>73</v>
      </c>
      <c r="D62" s="86" t="s">
        <v>98</v>
      </c>
      <c r="E62" s="69"/>
      <c r="F62" s="261">
        <f>VLOOKUP(H62,Feuil2!$A$1:$B$5,2,0)</f>
        <v>0.35</v>
      </c>
      <c r="G62" s="85">
        <f>IF(H62="Information et Communication",1,IF(H62="Savoir-faire Savoir-être",2,IF(H62="Confort et hygiène",3,IF(H62="Qualité de la prestation",5,IF(H62="Développement Durable",4)))))</f>
        <v>2</v>
      </c>
      <c r="H62" s="220" t="s">
        <v>75</v>
      </c>
      <c r="I62" s="87" t="s">
        <v>79</v>
      </c>
      <c r="J62" s="96">
        <v>6</v>
      </c>
      <c r="K62" s="97">
        <f>IF(J62&lt;&gt;"",MAX(K$2:K61)+1,"")</f>
        <v>52</v>
      </c>
      <c r="L62" s="327" t="s">
        <v>99</v>
      </c>
      <c r="M62" s="328">
        <v>1</v>
      </c>
      <c r="N62" s="329" t="s">
        <v>0</v>
      </c>
      <c r="O62" s="340"/>
      <c r="P62" s="327" t="str">
        <f t="shared" si="0"/>
        <v/>
      </c>
      <c r="Q62" s="327" t="s">
        <v>100</v>
      </c>
      <c r="R62" s="330" t="s">
        <v>588</v>
      </c>
      <c r="S62" s="104"/>
      <c r="T62" s="89"/>
    </row>
    <row r="63" spans="2:20" s="85" customFormat="1" ht="36" customHeight="1" x14ac:dyDescent="0.2">
      <c r="B63" s="129" t="s">
        <v>268</v>
      </c>
      <c r="C63" s="86" t="s">
        <v>73</v>
      </c>
      <c r="D63" s="86" t="s">
        <v>98</v>
      </c>
      <c r="E63" s="69"/>
      <c r="F63" s="261">
        <f>VLOOKUP(H63,Feuil2!$A$1:$B$5,2,0)</f>
        <v>0.35</v>
      </c>
      <c r="G63" s="85">
        <f>IF(H63="Information et Communication",1,IF(H63="Savoir-faire Savoir-être",2,IF(H63="Confort et hygiène",3,IF(H63="Qualité de la prestation",5,IF(H63="Développement Durable",4)))))</f>
        <v>2</v>
      </c>
      <c r="H63" s="220" t="s">
        <v>75</v>
      </c>
      <c r="I63" s="87" t="s">
        <v>76</v>
      </c>
      <c r="J63" s="96">
        <v>6</v>
      </c>
      <c r="K63" s="97">
        <f>IF(J63&lt;&gt;"",MAX(K$2:K62)+1,"")</f>
        <v>53</v>
      </c>
      <c r="L63" s="124" t="s">
        <v>101</v>
      </c>
      <c r="M63" s="331">
        <v>1</v>
      </c>
      <c r="N63" s="332" t="s">
        <v>0</v>
      </c>
      <c r="O63" s="243"/>
      <c r="P63" s="124" t="str">
        <f t="shared" si="0"/>
        <v/>
      </c>
      <c r="Q63" s="124" t="s">
        <v>102</v>
      </c>
      <c r="R63" s="242" t="s">
        <v>588</v>
      </c>
      <c r="S63" s="88"/>
    </row>
    <row r="64" spans="2:20" s="85" customFormat="1" ht="36" customHeight="1" x14ac:dyDescent="0.2">
      <c r="B64" s="129" t="s">
        <v>268</v>
      </c>
      <c r="C64" s="86" t="s">
        <v>73</v>
      </c>
      <c r="D64" s="86" t="s">
        <v>98</v>
      </c>
      <c r="E64" s="69"/>
      <c r="F64" s="261">
        <f>VLOOKUP(H64,Feuil2!$A$1:$B$5,2,0)</f>
        <v>0.35</v>
      </c>
      <c r="G64" s="85">
        <f>IF(H64="Information et Communication",1,IF(H64="Savoir-faire Savoir-être",2,IF(H64="Confort et hygiène",3,IF(H64="Qualité de la prestation",5,IF(H64="Développement Durable",4)))))</f>
        <v>2</v>
      </c>
      <c r="H64" s="220" t="s">
        <v>75</v>
      </c>
      <c r="I64" s="87" t="s">
        <v>95</v>
      </c>
      <c r="J64" s="96">
        <v>80</v>
      </c>
      <c r="K64" s="97">
        <f>IF(J64&lt;&gt;"",MAX(K$2:K63)+1,"")</f>
        <v>54</v>
      </c>
      <c r="L64" s="472" t="s">
        <v>103</v>
      </c>
      <c r="M64" s="473">
        <v>1</v>
      </c>
      <c r="N64" s="474" t="s">
        <v>0</v>
      </c>
      <c r="O64" s="475"/>
      <c r="P64" s="472" t="str">
        <f>IF(ISERROR(SEARCH("Pas de NM possible",Q64)),"","oui")</f>
        <v>oui</v>
      </c>
      <c r="Q64" s="472" t="s">
        <v>97</v>
      </c>
      <c r="R64" s="476" t="s">
        <v>588</v>
      </c>
      <c r="S64" s="88"/>
    </row>
    <row r="65" spans="1:20" s="494" customFormat="1" ht="36" customHeight="1" x14ac:dyDescent="0.25">
      <c r="B65" s="495" t="s">
        <v>268</v>
      </c>
      <c r="C65" s="496" t="s">
        <v>73</v>
      </c>
      <c r="D65" s="496" t="s">
        <v>98</v>
      </c>
      <c r="E65" s="497"/>
      <c r="F65" s="498">
        <f>VLOOKUP(H65,Feuil2!$A$1:$B$5,2,0)</f>
        <v>0.35</v>
      </c>
      <c r="G65" s="494">
        <v>2</v>
      </c>
      <c r="H65" s="499" t="s">
        <v>75</v>
      </c>
      <c r="I65" s="500"/>
      <c r="J65" s="501">
        <v>200</v>
      </c>
      <c r="K65" s="97">
        <f>IF(J65&lt;&gt;"",MAX(K$2:K64)+1,"")</f>
        <v>55</v>
      </c>
      <c r="L65" s="502" t="s">
        <v>461</v>
      </c>
      <c r="M65" s="503">
        <v>1</v>
      </c>
      <c r="N65" s="504" t="s">
        <v>0</v>
      </c>
      <c r="O65" s="505"/>
      <c r="P65" s="506"/>
      <c r="Q65" s="502" t="s">
        <v>462</v>
      </c>
      <c r="R65" s="507" t="s">
        <v>588</v>
      </c>
      <c r="S65" s="508"/>
    </row>
    <row r="66" spans="1:20" s="85" customFormat="1" ht="36" customHeight="1" x14ac:dyDescent="0.2">
      <c r="B66" s="61" t="s">
        <v>268</v>
      </c>
      <c r="C66" s="86" t="s">
        <v>73</v>
      </c>
      <c r="D66" s="496" t="s">
        <v>98</v>
      </c>
      <c r="E66" s="69"/>
      <c r="F66" s="261">
        <f>VLOOKUP(H66,Feuil2!$A$1:$B$5,2,0)</f>
        <v>0.2</v>
      </c>
      <c r="G66" s="85">
        <v>2</v>
      </c>
      <c r="H66" s="220" t="s">
        <v>110</v>
      </c>
      <c r="I66" s="87"/>
      <c r="J66" s="96">
        <v>200</v>
      </c>
      <c r="K66" s="97">
        <f>IF(J66&lt;&gt;"",MAX(K$2:K65)+1,"")</f>
        <v>56</v>
      </c>
      <c r="L66" s="491" t="s">
        <v>756</v>
      </c>
      <c r="M66" s="492">
        <v>1</v>
      </c>
      <c r="N66" s="479" t="s">
        <v>0</v>
      </c>
      <c r="O66" s="480"/>
      <c r="P66" s="491"/>
      <c r="Q66" s="491"/>
      <c r="R66" s="493" t="s">
        <v>588</v>
      </c>
      <c r="S66" s="88"/>
    </row>
    <row r="67" spans="1:20" s="142" customFormat="1" ht="21.75" customHeight="1" x14ac:dyDescent="0.25">
      <c r="B67" s="130"/>
      <c r="C67" s="131" t="s">
        <v>73</v>
      </c>
      <c r="D67" s="131" t="s">
        <v>379</v>
      </c>
      <c r="E67" s="133"/>
      <c r="F67" s="261" t="e">
        <f>VLOOKUP(H67,Feuil2!$A$1:$B$5,2,0)</f>
        <v>#N/A</v>
      </c>
      <c r="H67" s="224"/>
      <c r="I67" s="232"/>
      <c r="J67" s="233"/>
      <c r="K67" s="97" t="str">
        <f>IF(J67&lt;&gt;"",MAX(K$2:K66)+1,"")</f>
        <v/>
      </c>
      <c r="L67" s="339" t="s">
        <v>379</v>
      </c>
      <c r="M67" s="313"/>
      <c r="N67" s="314"/>
      <c r="O67" s="464"/>
      <c r="P67" s="316" t="str">
        <f t="shared" si="0"/>
        <v/>
      </c>
      <c r="Q67" s="317"/>
      <c r="R67" s="323"/>
      <c r="S67" s="139"/>
    </row>
    <row r="68" spans="1:20" s="85" customFormat="1" ht="42.75" customHeight="1" x14ac:dyDescent="0.2">
      <c r="B68" s="61" t="s">
        <v>309</v>
      </c>
      <c r="C68" s="86" t="s">
        <v>73</v>
      </c>
      <c r="D68" s="86" t="s">
        <v>379</v>
      </c>
      <c r="E68" s="69"/>
      <c r="F68" s="261">
        <f>VLOOKUP(H68,Feuil2!$A$1:$B$5,2,0)</f>
        <v>0.35</v>
      </c>
      <c r="G68" s="85">
        <f>IF(H68="Information et Communication",1,IF(H68="Savoir-faire Savoir-être",2,IF(H68="Confort et hygiène",3,IF(H68="Qualité de la prestation",5,IF(H68="Développement Durable",4)))))</f>
        <v>2</v>
      </c>
      <c r="H68" s="220" t="s">
        <v>75</v>
      </c>
      <c r="I68" s="87" t="s">
        <v>104</v>
      </c>
      <c r="J68" s="96">
        <v>10</v>
      </c>
      <c r="K68" s="97">
        <f>IF(J68&lt;&gt;"",MAX(K$2:K67)+1,"")</f>
        <v>57</v>
      </c>
      <c r="L68" s="327" t="s">
        <v>380</v>
      </c>
      <c r="M68" s="328">
        <v>3</v>
      </c>
      <c r="N68" s="329" t="s">
        <v>0</v>
      </c>
      <c r="O68" s="340"/>
      <c r="P68" s="327" t="str">
        <f>IF(ISERROR(SEARCH("Pas de NM possible",Q69)),"","oui")</f>
        <v/>
      </c>
      <c r="Q68" s="337"/>
      <c r="R68" s="330" t="s">
        <v>588</v>
      </c>
      <c r="S68" s="88"/>
    </row>
    <row r="69" spans="1:20" s="85" customFormat="1" ht="54.75" customHeight="1" x14ac:dyDescent="0.2">
      <c r="B69" s="61" t="s">
        <v>309</v>
      </c>
      <c r="C69" s="86" t="s">
        <v>73</v>
      </c>
      <c r="D69" s="86" t="s">
        <v>379</v>
      </c>
      <c r="E69" s="69"/>
      <c r="F69" s="261">
        <f>VLOOKUP(H69,Feuil2!$A$1:$B$5,2,0)</f>
        <v>0.35</v>
      </c>
      <c r="G69" s="85">
        <v>2</v>
      </c>
      <c r="H69" s="220" t="s">
        <v>75</v>
      </c>
      <c r="I69" s="87"/>
      <c r="J69" s="96">
        <v>200</v>
      </c>
      <c r="K69" s="97">
        <f>IF(J69&lt;&gt;"",MAX(K$2:K68)+1,"")</f>
        <v>58</v>
      </c>
      <c r="L69" s="124" t="s">
        <v>381</v>
      </c>
      <c r="M69" s="331">
        <v>3</v>
      </c>
      <c r="N69" s="332" t="s">
        <v>0</v>
      </c>
      <c r="O69" s="243"/>
      <c r="P69" s="124"/>
      <c r="Q69" s="124" t="s">
        <v>272</v>
      </c>
      <c r="R69" s="242" t="s">
        <v>588</v>
      </c>
      <c r="S69" s="88"/>
    </row>
    <row r="70" spans="1:20" s="85" customFormat="1" ht="36" customHeight="1" x14ac:dyDescent="0.25">
      <c r="B70" s="61" t="s">
        <v>309</v>
      </c>
      <c r="C70" s="86" t="s">
        <v>73</v>
      </c>
      <c r="D70" s="86" t="s">
        <v>379</v>
      </c>
      <c r="E70" s="69"/>
      <c r="F70" s="261">
        <f>VLOOKUP(H70,Feuil2!$A$1:$B$5,2,0)</f>
        <v>0.35</v>
      </c>
      <c r="G70" s="85">
        <v>2</v>
      </c>
      <c r="H70" s="220" t="s">
        <v>75</v>
      </c>
      <c r="I70" s="87"/>
      <c r="J70" s="96">
        <v>200</v>
      </c>
      <c r="K70" s="97">
        <f>IF(J70&lt;&gt;"",MAX(K$2:K69)+1,"")</f>
        <v>59</v>
      </c>
      <c r="L70" s="124" t="s">
        <v>635</v>
      </c>
      <c r="M70" s="331">
        <v>3</v>
      </c>
      <c r="N70" s="332" t="s">
        <v>0</v>
      </c>
      <c r="O70" s="243"/>
      <c r="P70" s="338" t="str">
        <f t="shared" ref="P70" si="12">IF(ISERROR(SEARCH("Pas de NM possible",Q70)),"","oui")</f>
        <v>oui</v>
      </c>
      <c r="Q70" s="124" t="s">
        <v>382</v>
      </c>
      <c r="R70" s="242" t="s">
        <v>588</v>
      </c>
      <c r="S70" s="88"/>
    </row>
    <row r="71" spans="1:20" s="77" customFormat="1" ht="36" customHeight="1" x14ac:dyDescent="0.2">
      <c r="B71" s="84" t="s">
        <v>268</v>
      </c>
      <c r="C71" s="86" t="s">
        <v>73</v>
      </c>
      <c r="D71" s="86" t="s">
        <v>379</v>
      </c>
      <c r="E71" s="69"/>
      <c r="F71" s="261">
        <f>VLOOKUP(H71,Feuil2!$A$1:$B$5,2,0)</f>
        <v>0.1</v>
      </c>
      <c r="G71" s="85">
        <f t="shared" ref="G71" si="13">IF(H71="Information et Communication",1,IF(H71="Savoir-faire Savoir-être",2,IF(H71="Confort et hygiène",3,IF(H71="Qualité de la prestation",5,IF(H71="Développement Durable",4)))))</f>
        <v>1</v>
      </c>
      <c r="H71" s="220" t="s">
        <v>40</v>
      </c>
      <c r="I71" s="87" t="s">
        <v>50</v>
      </c>
      <c r="J71" s="96">
        <v>2</v>
      </c>
      <c r="K71" s="97">
        <f>IF(J71&lt;&gt;"",MAX(K$2:K70)+1,"")</f>
        <v>60</v>
      </c>
      <c r="L71" s="124" t="s">
        <v>587</v>
      </c>
      <c r="M71" s="331">
        <v>1</v>
      </c>
      <c r="N71" s="332" t="str">
        <f>IF('RESULTAT GLOBAL'!D$14="Audit d'adhésion","Non Mesuré","OUI")</f>
        <v>Non Mesuré</v>
      </c>
      <c r="O71" s="243" t="str">
        <f>IF('RESULTAT GLOBAL'!D$14="Audit d'adhésion","Audit d'adhésion","")</f>
        <v>Audit d'adhésion</v>
      </c>
      <c r="P71" s="124" t="str">
        <f t="shared" si="0"/>
        <v/>
      </c>
      <c r="Q71" s="124" t="s">
        <v>283</v>
      </c>
      <c r="R71" s="242" t="s">
        <v>588</v>
      </c>
      <c r="S71" s="82"/>
    </row>
    <row r="72" spans="1:20" s="85" customFormat="1" ht="36" customHeight="1" x14ac:dyDescent="0.2">
      <c r="B72" s="61" t="s">
        <v>309</v>
      </c>
      <c r="C72" s="86" t="s">
        <v>73</v>
      </c>
      <c r="D72" s="86" t="s">
        <v>379</v>
      </c>
      <c r="E72" s="69"/>
      <c r="F72" s="261">
        <f>VLOOKUP(H72,Feuil2!$A$1:$B$5,2,0)</f>
        <v>0.35</v>
      </c>
      <c r="G72" s="85">
        <f>IF(H72="Information et Communication",1,IF(H72="Savoir-faire Savoir-être",2,IF(H72="Confort et hygiène",3,IF(H72="Qualité de la prestation",5,IF(H72="Développement Durable",4)))))</f>
        <v>2</v>
      </c>
      <c r="H72" s="220" t="s">
        <v>75</v>
      </c>
      <c r="I72" s="87" t="s">
        <v>104</v>
      </c>
      <c r="J72" s="96">
        <v>10</v>
      </c>
      <c r="K72" s="97">
        <f>IF(J72&lt;&gt;"",MAX(K$2:K71)+1,"")</f>
        <v>61</v>
      </c>
      <c r="L72" s="124" t="s">
        <v>621</v>
      </c>
      <c r="M72" s="331">
        <v>3</v>
      </c>
      <c r="N72" s="332" t="s">
        <v>0</v>
      </c>
      <c r="O72" s="375"/>
      <c r="P72" s="124" t="str">
        <f t="shared" si="0"/>
        <v/>
      </c>
      <c r="Q72" s="124" t="s">
        <v>622</v>
      </c>
      <c r="R72" s="242" t="s">
        <v>588</v>
      </c>
      <c r="S72" s="88"/>
    </row>
    <row r="73" spans="1:20" s="85" customFormat="1" ht="36" customHeight="1" x14ac:dyDescent="0.25">
      <c r="B73" s="61" t="s">
        <v>309</v>
      </c>
      <c r="C73" s="86" t="s">
        <v>73</v>
      </c>
      <c r="D73" s="86" t="s">
        <v>379</v>
      </c>
      <c r="E73" s="69"/>
      <c r="F73" s="261">
        <f>VLOOKUP(H73,Feuil2!$A$1:$B$5,2,0)</f>
        <v>0.35</v>
      </c>
      <c r="G73" s="85">
        <f>IF(H73="Information et Communication",1,IF(H73="Savoir-faire Savoir-être",2,IF(H73="Confort et hygiène",3,IF(H73="Qualité de la prestation",5,IF(H73="Développement Durable",4)))))</f>
        <v>2</v>
      </c>
      <c r="H73" s="220" t="s">
        <v>75</v>
      </c>
      <c r="I73" s="87" t="s">
        <v>104</v>
      </c>
      <c r="J73" s="96">
        <v>10</v>
      </c>
      <c r="K73" s="97">
        <f>IF(J73&lt;&gt;"",MAX(K$2:K72)+1,"")</f>
        <v>62</v>
      </c>
      <c r="L73" s="140" t="s">
        <v>623</v>
      </c>
      <c r="M73" s="333">
        <v>1</v>
      </c>
      <c r="N73" s="334" t="s">
        <v>0</v>
      </c>
      <c r="O73" s="244"/>
      <c r="P73" s="335" t="str">
        <f t="shared" si="0"/>
        <v/>
      </c>
      <c r="Q73" s="140" t="s">
        <v>383</v>
      </c>
      <c r="R73" s="245" t="s">
        <v>588</v>
      </c>
      <c r="S73" s="88"/>
    </row>
    <row r="74" spans="1:20" s="105" customFormat="1" ht="36.75" customHeight="1" x14ac:dyDescent="0.2">
      <c r="B74" s="65"/>
      <c r="C74" s="109" t="s">
        <v>105</v>
      </c>
      <c r="D74" s="109"/>
      <c r="E74" s="69"/>
      <c r="F74" s="261" t="e">
        <f>VLOOKUP(H74,Feuil2!$A$1:$B$5,2,0)</f>
        <v>#N/A</v>
      </c>
      <c r="G74" s="85"/>
      <c r="H74" s="222"/>
      <c r="I74" s="102"/>
      <c r="J74" s="97"/>
      <c r="K74" s="97" t="str">
        <f>IF(J74&lt;&gt;"",MAX(K$2:K73)+1,"")</f>
        <v/>
      </c>
      <c r="L74" s="432" t="s">
        <v>579</v>
      </c>
      <c r="M74" s="433" t="s">
        <v>22</v>
      </c>
      <c r="N74" s="434" t="s">
        <v>23</v>
      </c>
      <c r="O74" s="435" t="s">
        <v>24</v>
      </c>
      <c r="P74" s="440" t="str">
        <f t="shared" si="0"/>
        <v/>
      </c>
      <c r="Q74" s="432" t="s">
        <v>25</v>
      </c>
      <c r="R74" s="441" t="s">
        <v>364</v>
      </c>
      <c r="S74" s="104"/>
      <c r="T74" s="89"/>
    </row>
    <row r="75" spans="1:20" s="142" customFormat="1" ht="28.5" customHeight="1" x14ac:dyDescent="0.25">
      <c r="B75" s="130"/>
      <c r="C75" s="131" t="s">
        <v>105</v>
      </c>
      <c r="D75" s="131" t="s">
        <v>106</v>
      </c>
      <c r="E75" s="133"/>
      <c r="F75" s="261" t="e">
        <f>VLOOKUP(H75,Feuil2!$A$1:$B$5,2,0)</f>
        <v>#N/A</v>
      </c>
      <c r="H75" s="224"/>
      <c r="I75" s="232"/>
      <c r="J75" s="233"/>
      <c r="K75" s="97" t="str">
        <f>IF(J75&lt;&gt;"",MAX(K$2:K74)+1,"")</f>
        <v/>
      </c>
      <c r="L75" s="312" t="s">
        <v>106</v>
      </c>
      <c r="M75" s="313"/>
      <c r="N75" s="314"/>
      <c r="O75" s="370"/>
      <c r="P75" s="316" t="str">
        <f t="shared" si="0"/>
        <v/>
      </c>
      <c r="Q75" s="317"/>
      <c r="R75" s="323"/>
      <c r="S75" s="139"/>
    </row>
    <row r="76" spans="1:20" s="85" customFormat="1" ht="36.75" customHeight="1" x14ac:dyDescent="0.2">
      <c r="B76" s="61" t="s">
        <v>309</v>
      </c>
      <c r="C76" s="86" t="s">
        <v>105</v>
      </c>
      <c r="D76" s="86" t="s">
        <v>106</v>
      </c>
      <c r="E76" s="69"/>
      <c r="F76" s="261">
        <f>VLOOKUP(H76,Feuil2!$A$1:$B$5,2,0)</f>
        <v>0.1</v>
      </c>
      <c r="G76" s="85">
        <f>IF(H76="Information et Communication",1,IF(H76="Savoir-faire Savoir-être",2,IF(H76="Confort et hygiène",3,IF(H76="Qualité de la prestation",5,IF(H76="Développement Durable",4)))))</f>
        <v>1</v>
      </c>
      <c r="H76" s="220" t="s">
        <v>40</v>
      </c>
      <c r="I76" s="87" t="s">
        <v>107</v>
      </c>
      <c r="J76" s="96">
        <v>11</v>
      </c>
      <c r="K76" s="97">
        <f>IF(J76&lt;&gt;"",MAX(K$2:K75)+1,"")</f>
        <v>63</v>
      </c>
      <c r="L76" s="327" t="s">
        <v>727</v>
      </c>
      <c r="M76" s="328">
        <v>1</v>
      </c>
      <c r="N76" s="329" t="s">
        <v>0</v>
      </c>
      <c r="O76" s="340"/>
      <c r="P76" s="327" t="str">
        <f t="shared" si="0"/>
        <v/>
      </c>
      <c r="Q76" s="327" t="s">
        <v>108</v>
      </c>
      <c r="R76" s="330" t="s">
        <v>588</v>
      </c>
      <c r="S76" s="88"/>
    </row>
    <row r="77" spans="1:20" s="85" customFormat="1" ht="33.75" customHeight="1" x14ac:dyDescent="0.2">
      <c r="B77" s="61" t="s">
        <v>309</v>
      </c>
      <c r="C77" s="86" t="s">
        <v>105</v>
      </c>
      <c r="D77" s="86" t="s">
        <v>106</v>
      </c>
      <c r="E77" s="69"/>
      <c r="F77" s="261">
        <f>VLOOKUP(H77,Feuil2!$A$1:$B$5,2,0)</f>
        <v>0.1</v>
      </c>
      <c r="G77" s="85">
        <f>IF(H77="Information et Communication",1,IF(H77="Savoir-faire Savoir-être",2,IF(H77="Confort et hygiène",3,IF(H77="Qualité de la prestation",5,IF(H77="Développement Durable",4)))))</f>
        <v>1</v>
      </c>
      <c r="H77" s="220" t="s">
        <v>40</v>
      </c>
      <c r="I77" s="87" t="s">
        <v>107</v>
      </c>
      <c r="J77" s="96">
        <v>11</v>
      </c>
      <c r="K77" s="97">
        <f>IF(J77&lt;&gt;"",MAX(K$2:K76)+1,"")</f>
        <v>64</v>
      </c>
      <c r="L77" s="140" t="s">
        <v>726</v>
      </c>
      <c r="M77" s="333">
        <v>3</v>
      </c>
      <c r="N77" s="334" t="s">
        <v>0</v>
      </c>
      <c r="O77" s="244"/>
      <c r="P77" s="140" t="str">
        <f t="shared" si="0"/>
        <v>oui</v>
      </c>
      <c r="Q77" s="140" t="s">
        <v>109</v>
      </c>
      <c r="R77" s="245" t="s">
        <v>588</v>
      </c>
      <c r="S77" s="88"/>
    </row>
    <row r="78" spans="1:20" s="85" customFormat="1" ht="37.5" customHeight="1" x14ac:dyDescent="0.25">
      <c r="B78" s="61"/>
      <c r="C78" s="86" t="s">
        <v>105</v>
      </c>
      <c r="D78" s="86" t="s">
        <v>384</v>
      </c>
      <c r="E78" s="69"/>
      <c r="F78" s="261" t="e">
        <f>VLOOKUP(H78,Feuil2!$A$1:$B$5,2,0)</f>
        <v>#N/A</v>
      </c>
      <c r="H78" s="220"/>
      <c r="I78" s="106"/>
      <c r="J78" s="107"/>
      <c r="K78" s="97" t="str">
        <f>IF(J78&lt;&gt;"",MAX(K$2:K77)+1,"")</f>
        <v/>
      </c>
      <c r="L78" s="312" t="s">
        <v>384</v>
      </c>
      <c r="M78" s="309"/>
      <c r="N78" s="310"/>
      <c r="O78" s="369"/>
      <c r="P78" s="137" t="str">
        <f t="shared" si="0"/>
        <v/>
      </c>
      <c r="Q78" s="311"/>
      <c r="R78" s="286"/>
      <c r="S78" s="88"/>
    </row>
    <row r="79" spans="1:20" s="105" customFormat="1" ht="36.75" customHeight="1" x14ac:dyDescent="0.2">
      <c r="A79" s="105">
        <v>31</v>
      </c>
      <c r="B79" s="61" t="s">
        <v>309</v>
      </c>
      <c r="C79" s="69" t="s">
        <v>105</v>
      </c>
      <c r="D79" s="69" t="s">
        <v>384</v>
      </c>
      <c r="E79" s="69"/>
      <c r="F79" s="261">
        <f>VLOOKUP(H79,Feuil2!$A$1:$B$5,2,0)</f>
        <v>0.25</v>
      </c>
      <c r="G79" s="85">
        <f t="shared" ref="G79:G86" si="14">IF(H79="Information et Communication",1,IF(H79="Savoir-faire Savoir-être",2,IF(H79="Confort et hygiène",3,IF(H79="Qualité de la prestation",5,IF(H79="Développement Durable",4)))))</f>
        <v>3</v>
      </c>
      <c r="H79" s="209" t="s">
        <v>112</v>
      </c>
      <c r="I79" s="87" t="s">
        <v>113</v>
      </c>
      <c r="J79" s="96">
        <v>13</v>
      </c>
      <c r="K79" s="97">
        <f>IF(J79&lt;&gt;"",MAX(K$2:K78)+1,"")</f>
        <v>65</v>
      </c>
      <c r="L79" s="327" t="s">
        <v>276</v>
      </c>
      <c r="M79" s="328">
        <v>3</v>
      </c>
      <c r="N79" s="329" t="s">
        <v>330</v>
      </c>
      <c r="O79" s="714" t="str">
        <f>IF('RESULTAT GLOBAL'!I$24="Non","Absence de structure d'accueil","")</f>
        <v/>
      </c>
      <c r="P79" s="327" t="str">
        <f t="shared" ref="P79:P147" si="15">IF(ISERROR(SEARCH("Pas de NM possible",Q79)),"","oui")</f>
        <v/>
      </c>
      <c r="Q79" s="327" t="s">
        <v>800</v>
      </c>
      <c r="R79" s="330" t="s">
        <v>588</v>
      </c>
      <c r="S79" s="104"/>
      <c r="T79" s="89"/>
    </row>
    <row r="80" spans="1:20" s="85" customFormat="1" ht="36.75" customHeight="1" x14ac:dyDescent="0.2">
      <c r="A80" s="85">
        <v>32</v>
      </c>
      <c r="B80" s="61" t="s">
        <v>268</v>
      </c>
      <c r="C80" s="69" t="s">
        <v>105</v>
      </c>
      <c r="D80" s="69" t="s">
        <v>384</v>
      </c>
      <c r="E80" s="69"/>
      <c r="F80" s="261">
        <f>VLOOKUP(H80,Feuil2!$A$1:$B$5,2,0)</f>
        <v>0.25</v>
      </c>
      <c r="G80" s="85">
        <f t="shared" si="14"/>
        <v>3</v>
      </c>
      <c r="H80" s="209" t="s">
        <v>112</v>
      </c>
      <c r="I80" s="87" t="s">
        <v>113</v>
      </c>
      <c r="J80" s="96">
        <v>13</v>
      </c>
      <c r="K80" s="97">
        <f>IF(J80&lt;&gt;"",MAX(K$2:K79)+1,"")</f>
        <v>66</v>
      </c>
      <c r="L80" s="124" t="s">
        <v>277</v>
      </c>
      <c r="M80" s="331">
        <v>3</v>
      </c>
      <c r="N80" s="332" t="s">
        <v>330</v>
      </c>
      <c r="O80" s="243" t="str">
        <f>IF('RESULTAT GLOBAL'!I$24="Non","Absence de structure d'accueil","")</f>
        <v/>
      </c>
      <c r="P80" s="124" t="str">
        <f t="shared" si="15"/>
        <v/>
      </c>
      <c r="Q80" s="124" t="s">
        <v>801</v>
      </c>
      <c r="R80" s="242" t="s">
        <v>588</v>
      </c>
      <c r="S80" s="88"/>
    </row>
    <row r="81" spans="1:20" s="85" customFormat="1" ht="36.75" customHeight="1" x14ac:dyDescent="0.2">
      <c r="B81" s="61" t="s">
        <v>309</v>
      </c>
      <c r="C81" s="69" t="s">
        <v>105</v>
      </c>
      <c r="D81" s="69" t="s">
        <v>384</v>
      </c>
      <c r="E81" s="69"/>
      <c r="F81" s="261">
        <f>VLOOKUP(H81,Feuil2!$A$1:$B$5,2,0)</f>
        <v>0.1</v>
      </c>
      <c r="G81" s="85">
        <f t="shared" si="14"/>
        <v>1</v>
      </c>
      <c r="H81" s="209" t="s">
        <v>40</v>
      </c>
      <c r="I81" s="87" t="s">
        <v>113</v>
      </c>
      <c r="J81" s="96">
        <v>13</v>
      </c>
      <c r="K81" s="97">
        <f>IF(J81&lt;&gt;"",MAX(K$2:K80)+1,"")</f>
        <v>67</v>
      </c>
      <c r="L81" s="124" t="s">
        <v>385</v>
      </c>
      <c r="M81" s="331">
        <v>1</v>
      </c>
      <c r="N81" s="332" t="s">
        <v>0</v>
      </c>
      <c r="O81" s="243" t="str">
        <f>IF('RESULTAT GLOBAL'!I$24="Non","Absence de structure d'accueil","")</f>
        <v/>
      </c>
      <c r="P81" s="124" t="str">
        <f t="shared" si="15"/>
        <v/>
      </c>
      <c r="Q81" s="124"/>
      <c r="R81" s="242" t="s">
        <v>588</v>
      </c>
      <c r="S81" s="88"/>
    </row>
    <row r="82" spans="1:20" s="85" customFormat="1" ht="28.5" customHeight="1" x14ac:dyDescent="0.2">
      <c r="A82" s="85">
        <v>31</v>
      </c>
      <c r="B82" s="61" t="s">
        <v>309</v>
      </c>
      <c r="C82" s="69" t="s">
        <v>105</v>
      </c>
      <c r="D82" s="69" t="s">
        <v>384</v>
      </c>
      <c r="E82" s="69"/>
      <c r="F82" s="261">
        <f>VLOOKUP(H82,Feuil2!$A$1:$B$5,2,0)</f>
        <v>0.25</v>
      </c>
      <c r="G82" s="85">
        <f t="shared" si="14"/>
        <v>3</v>
      </c>
      <c r="H82" s="209" t="s">
        <v>112</v>
      </c>
      <c r="I82" s="87" t="s">
        <v>113</v>
      </c>
      <c r="J82" s="96">
        <v>13</v>
      </c>
      <c r="K82" s="97">
        <f>IF(J82&lt;&gt;"",MAX(K$2:K81)+1,"")</f>
        <v>68</v>
      </c>
      <c r="L82" s="124" t="s">
        <v>118</v>
      </c>
      <c r="M82" s="331">
        <v>3</v>
      </c>
      <c r="N82" s="332" t="s">
        <v>330</v>
      </c>
      <c r="O82" s="243" t="str">
        <f>IF('RESULTAT GLOBAL'!I$24="Non","Absence de structure d'accueil","")</f>
        <v/>
      </c>
      <c r="P82" s="124" t="str">
        <f t="shared" si="15"/>
        <v/>
      </c>
      <c r="Q82" s="124"/>
      <c r="R82" s="242" t="s">
        <v>588</v>
      </c>
      <c r="S82" s="88"/>
    </row>
    <row r="83" spans="1:20" s="85" customFormat="1" ht="54" customHeight="1" x14ac:dyDescent="0.2">
      <c r="A83" s="85">
        <v>32</v>
      </c>
      <c r="B83" s="61" t="s">
        <v>268</v>
      </c>
      <c r="C83" s="69" t="s">
        <v>105</v>
      </c>
      <c r="D83" s="69" t="s">
        <v>384</v>
      </c>
      <c r="E83" s="69"/>
      <c r="F83" s="261">
        <f>VLOOKUP(H83,Feuil2!$A$1:$B$5,2,0)</f>
        <v>0.25</v>
      </c>
      <c r="G83" s="85">
        <f t="shared" si="14"/>
        <v>3</v>
      </c>
      <c r="H83" s="209" t="s">
        <v>112</v>
      </c>
      <c r="I83" s="87" t="s">
        <v>113</v>
      </c>
      <c r="J83" s="96">
        <v>13</v>
      </c>
      <c r="K83" s="97">
        <f>IF(J83&lt;&gt;"",MAX(K$2:K82)+1,"")</f>
        <v>69</v>
      </c>
      <c r="L83" s="124" t="s">
        <v>119</v>
      </c>
      <c r="M83" s="331">
        <v>3</v>
      </c>
      <c r="N83" s="332" t="s">
        <v>330</v>
      </c>
      <c r="O83" s="243" t="str">
        <f>IF('RESULTAT GLOBAL'!I$24="Non","Absence de structure d'accueil","")</f>
        <v/>
      </c>
      <c r="P83" s="124" t="str">
        <f t="shared" si="15"/>
        <v/>
      </c>
      <c r="Q83" s="124" t="s">
        <v>802</v>
      </c>
      <c r="R83" s="242" t="s">
        <v>588</v>
      </c>
      <c r="S83" s="88"/>
    </row>
    <row r="84" spans="1:20" s="85" customFormat="1" ht="30.75" customHeight="1" x14ac:dyDescent="0.2">
      <c r="B84" s="61" t="s">
        <v>309</v>
      </c>
      <c r="C84" s="86" t="s">
        <v>105</v>
      </c>
      <c r="D84" s="86" t="s">
        <v>384</v>
      </c>
      <c r="E84" s="69"/>
      <c r="F84" s="261">
        <f>VLOOKUP(H84,Feuil2!$A$1:$B$5,2,0)</f>
        <v>0.2</v>
      </c>
      <c r="G84" s="85">
        <f t="shared" si="14"/>
        <v>5</v>
      </c>
      <c r="H84" s="220" t="s">
        <v>110</v>
      </c>
      <c r="I84" s="87" t="s">
        <v>120</v>
      </c>
      <c r="J84" s="96">
        <v>15</v>
      </c>
      <c r="K84" s="97">
        <f>IF(J84&lt;&gt;"",MAX(K$2:K83)+1,"")</f>
        <v>70</v>
      </c>
      <c r="L84" s="124" t="s">
        <v>386</v>
      </c>
      <c r="M84" s="331">
        <v>1</v>
      </c>
      <c r="N84" s="332" t="s">
        <v>0</v>
      </c>
      <c r="O84" s="243" t="str">
        <f>IF('RESULTAT GLOBAL'!I$24="Non","Absence de structure d'accueil","")</f>
        <v/>
      </c>
      <c r="P84" s="124" t="str">
        <f t="shared" si="15"/>
        <v/>
      </c>
      <c r="Q84" s="124" t="s">
        <v>108</v>
      </c>
      <c r="R84" s="242" t="s">
        <v>588</v>
      </c>
      <c r="S84" s="88"/>
    </row>
    <row r="85" spans="1:20" s="85" customFormat="1" ht="36.75" customHeight="1" x14ac:dyDescent="0.2">
      <c r="B85" s="61" t="s">
        <v>309</v>
      </c>
      <c r="C85" s="110" t="s">
        <v>105</v>
      </c>
      <c r="D85" s="110" t="s">
        <v>384</v>
      </c>
      <c r="E85" s="69"/>
      <c r="F85" s="261">
        <f>VLOOKUP(H85,Feuil2!$A$1:$B$5,2,0)</f>
        <v>0.2</v>
      </c>
      <c r="G85" s="85">
        <f t="shared" si="14"/>
        <v>5</v>
      </c>
      <c r="H85" s="223" t="s">
        <v>110</v>
      </c>
      <c r="I85" s="87" t="s">
        <v>121</v>
      </c>
      <c r="J85" s="96">
        <v>14</v>
      </c>
      <c r="K85" s="97">
        <f>IF(J85&lt;&gt;"",MAX(K$2:K84)+1,"")</f>
        <v>71</v>
      </c>
      <c r="L85" s="124" t="s">
        <v>122</v>
      </c>
      <c r="M85" s="331">
        <v>1</v>
      </c>
      <c r="N85" s="332" t="s">
        <v>0</v>
      </c>
      <c r="O85" s="243" t="str">
        <f>IF('RESULTAT GLOBAL'!I$24="Non","Absence de structure d'accueil","")</f>
        <v/>
      </c>
      <c r="P85" s="124" t="str">
        <f t="shared" si="15"/>
        <v/>
      </c>
      <c r="Q85" s="124"/>
      <c r="R85" s="242" t="s">
        <v>588</v>
      </c>
      <c r="S85" s="88"/>
    </row>
    <row r="86" spans="1:20" s="105" customFormat="1" ht="36.75" customHeight="1" x14ac:dyDescent="0.2">
      <c r="A86" s="105">
        <v>33</v>
      </c>
      <c r="B86" s="65" t="s">
        <v>309</v>
      </c>
      <c r="C86" s="69" t="s">
        <v>105</v>
      </c>
      <c r="D86" s="69" t="s">
        <v>384</v>
      </c>
      <c r="E86" s="69"/>
      <c r="F86" s="261">
        <f>VLOOKUP(H86,Feuil2!$A$1:$B$5,2,0)</f>
        <v>0.25</v>
      </c>
      <c r="G86" s="85">
        <f t="shared" si="14"/>
        <v>3</v>
      </c>
      <c r="H86" s="209" t="s">
        <v>112</v>
      </c>
      <c r="I86" s="87" t="s">
        <v>113</v>
      </c>
      <c r="J86" s="96">
        <v>13</v>
      </c>
      <c r="K86" s="97">
        <f>IF(J86&lt;&gt;"",MAX(K$2:K85)+1,"")</f>
        <v>72</v>
      </c>
      <c r="L86" s="140" t="s">
        <v>123</v>
      </c>
      <c r="M86" s="333">
        <v>1</v>
      </c>
      <c r="N86" s="334" t="s">
        <v>0</v>
      </c>
      <c r="O86" s="243" t="str">
        <f>IF('RESULTAT GLOBAL'!I$24="Non","Absence de structure d'accueil","")</f>
        <v/>
      </c>
      <c r="P86" s="140" t="str">
        <f t="shared" si="15"/>
        <v/>
      </c>
      <c r="Q86" s="140" t="s">
        <v>124</v>
      </c>
      <c r="R86" s="245" t="s">
        <v>588</v>
      </c>
      <c r="S86" s="104"/>
      <c r="T86" s="89"/>
    </row>
    <row r="87" spans="1:20" s="105" customFormat="1" ht="20.25" customHeight="1" x14ac:dyDescent="0.25">
      <c r="B87" s="65"/>
      <c r="C87" s="109" t="s">
        <v>105</v>
      </c>
      <c r="D87" s="109" t="s">
        <v>387</v>
      </c>
      <c r="E87" s="69"/>
      <c r="F87" s="261" t="e">
        <f>VLOOKUP(H87,Feuil2!$A$1:$B$5,2,0)</f>
        <v>#N/A</v>
      </c>
      <c r="G87" s="85"/>
      <c r="H87" s="222"/>
      <c r="I87" s="106"/>
      <c r="J87" s="107"/>
      <c r="K87" s="97" t="str">
        <f>IF(J87&lt;&gt;"",MAX(K$2:K86)+1,"")</f>
        <v/>
      </c>
      <c r="L87" s="339" t="s">
        <v>563</v>
      </c>
      <c r="M87" s="309"/>
      <c r="N87" s="310"/>
      <c r="O87" s="369"/>
      <c r="P87" s="137" t="str">
        <f t="shared" ref="P87:P92" si="16">IF(ISERROR(SEARCH("Pas de NM possible",Q87)),"","oui")</f>
        <v/>
      </c>
      <c r="Q87" s="311"/>
      <c r="R87" s="103"/>
      <c r="S87" s="104"/>
      <c r="T87" s="89"/>
    </row>
    <row r="88" spans="1:20" s="85" customFormat="1" ht="42.75" customHeight="1" x14ac:dyDescent="0.2">
      <c r="B88" s="61" t="s">
        <v>309</v>
      </c>
      <c r="C88" s="110" t="s">
        <v>105</v>
      </c>
      <c r="D88" s="110" t="s">
        <v>387</v>
      </c>
      <c r="E88" s="69"/>
      <c r="F88" s="261">
        <f>VLOOKUP(H88,Feuil2!$A$1:$B$5,2,0)</f>
        <v>0.2</v>
      </c>
      <c r="G88" s="85">
        <f>IF(H88="Information et Communication",1,IF(H88="Savoir-faire Savoir-être",2,IF(H88="Confort et hygiène",3,IF(H88="Qualité de la prestation",5,IF(H88="Développement Durable",4)))))</f>
        <v>5</v>
      </c>
      <c r="H88" s="223" t="s">
        <v>110</v>
      </c>
      <c r="I88" s="87" t="s">
        <v>111</v>
      </c>
      <c r="J88" s="96">
        <v>12</v>
      </c>
      <c r="K88" s="97">
        <f>IF(J88&lt;&gt;"",MAX(K$2:K87)+1,"")</f>
        <v>73</v>
      </c>
      <c r="L88" s="327" t="s">
        <v>640</v>
      </c>
      <c r="M88" s="328">
        <v>3</v>
      </c>
      <c r="N88" s="329" t="s">
        <v>0</v>
      </c>
      <c r="O88" s="340"/>
      <c r="P88" s="327" t="str">
        <f t="shared" si="16"/>
        <v/>
      </c>
      <c r="Q88" s="327" t="s">
        <v>388</v>
      </c>
      <c r="R88" s="330" t="s">
        <v>588</v>
      </c>
      <c r="S88" s="88"/>
    </row>
    <row r="89" spans="1:20" s="85" customFormat="1" ht="53.25" customHeight="1" x14ac:dyDescent="0.2">
      <c r="B89" s="61" t="s">
        <v>309</v>
      </c>
      <c r="C89" s="110" t="s">
        <v>105</v>
      </c>
      <c r="D89" s="110" t="s">
        <v>387</v>
      </c>
      <c r="E89" s="69"/>
      <c r="F89" s="261">
        <f>VLOOKUP(H89,Feuil2!$A$1:$B$5,2,0)</f>
        <v>0.2</v>
      </c>
      <c r="G89" s="85">
        <f>IF(H89="Information et Communication",1,IF(H89="Savoir-faire Savoir-être",2,IF(H89="Confort et hygiène",3,IF(H89="Qualité de la prestation",5,IF(H89="Développement Durable",4)))))</f>
        <v>5</v>
      </c>
      <c r="H89" s="223" t="s">
        <v>110</v>
      </c>
      <c r="I89" s="87" t="s">
        <v>111</v>
      </c>
      <c r="J89" s="96">
        <v>12</v>
      </c>
      <c r="K89" s="97">
        <f>IF(J89&lt;&gt;"",MAX(K$2:K88)+1,"")</f>
        <v>74</v>
      </c>
      <c r="L89" s="124" t="s">
        <v>273</v>
      </c>
      <c r="M89" s="331">
        <v>1</v>
      </c>
      <c r="N89" s="332" t="s">
        <v>0</v>
      </c>
      <c r="O89" s="243" t="str">
        <f>IF('RESULTAT GLOBAL'!I$24="Non","Absence de structure d'accueil","")</f>
        <v/>
      </c>
      <c r="P89" s="124" t="str">
        <f t="shared" si="16"/>
        <v/>
      </c>
      <c r="Q89" s="124" t="s">
        <v>743</v>
      </c>
      <c r="R89" s="242" t="s">
        <v>588</v>
      </c>
      <c r="S89" s="88"/>
    </row>
    <row r="90" spans="1:20" s="85" customFormat="1" ht="36.75" customHeight="1" x14ac:dyDescent="0.2">
      <c r="A90" s="85">
        <v>31</v>
      </c>
      <c r="B90" s="61" t="s">
        <v>309</v>
      </c>
      <c r="C90" s="69" t="s">
        <v>105</v>
      </c>
      <c r="D90" s="110" t="s">
        <v>387</v>
      </c>
      <c r="E90" s="69"/>
      <c r="F90" s="261">
        <f>VLOOKUP(H90,Feuil2!$A$1:$B$5,2,0)</f>
        <v>0.25</v>
      </c>
      <c r="G90" s="85">
        <f>IF(H90="Information et Communication",1,IF(H90="Savoir-faire Savoir-être",2,IF(H90="Confort et hygiène",3,IF(H90="Qualité de la prestation",5,IF(H90="Développement Durable",4)))))</f>
        <v>3</v>
      </c>
      <c r="H90" s="209" t="s">
        <v>112</v>
      </c>
      <c r="I90" s="87" t="s">
        <v>113</v>
      </c>
      <c r="J90" s="96">
        <v>13</v>
      </c>
      <c r="K90" s="97">
        <f>IF(J90&lt;&gt;"",MAX(K$2:K89)+1,"")</f>
        <v>75</v>
      </c>
      <c r="L90" s="124" t="s">
        <v>274</v>
      </c>
      <c r="M90" s="331">
        <v>3</v>
      </c>
      <c r="N90" s="332" t="s">
        <v>330</v>
      </c>
      <c r="O90" s="243" t="str">
        <f>IF('RESULTAT GLOBAL'!I$24="Non","Absence de structure d'accueil","")</f>
        <v/>
      </c>
      <c r="P90" s="124" t="str">
        <f t="shared" si="16"/>
        <v/>
      </c>
      <c r="Q90" s="124" t="s">
        <v>114</v>
      </c>
      <c r="R90" s="242" t="s">
        <v>588</v>
      </c>
      <c r="S90" s="88"/>
    </row>
    <row r="91" spans="1:20" s="105" customFormat="1" ht="36.75" customHeight="1" x14ac:dyDescent="0.2">
      <c r="A91" s="105">
        <v>32</v>
      </c>
      <c r="B91" s="65" t="s">
        <v>268</v>
      </c>
      <c r="C91" s="69" t="s">
        <v>105</v>
      </c>
      <c r="D91" s="110" t="s">
        <v>387</v>
      </c>
      <c r="E91" s="69"/>
      <c r="F91" s="261">
        <f>VLOOKUP(H91,Feuil2!$A$1:$B$5,2,0)</f>
        <v>0.25</v>
      </c>
      <c r="G91" s="85">
        <f>IF(H91="Information et Communication",1,IF(H91="Savoir-faire Savoir-être",2,IF(H91="Confort et hygiène",3,IF(H91="Qualité de la prestation",5,IF(H91="Développement Durable",4)))))</f>
        <v>3</v>
      </c>
      <c r="H91" s="209" t="s">
        <v>112</v>
      </c>
      <c r="I91" s="87" t="s">
        <v>113</v>
      </c>
      <c r="J91" s="96">
        <v>13</v>
      </c>
      <c r="K91" s="97">
        <f>IF(J91&lt;&gt;"",MAX(K$2:K90)+1,"")</f>
        <v>76</v>
      </c>
      <c r="L91" s="124" t="s">
        <v>275</v>
      </c>
      <c r="M91" s="331">
        <v>3</v>
      </c>
      <c r="N91" s="332" t="s">
        <v>330</v>
      </c>
      <c r="O91" s="243" t="str">
        <f>IF('RESULTAT GLOBAL'!I$24="Non","Absence de structure d'accueil","")</f>
        <v/>
      </c>
      <c r="P91" s="124" t="str">
        <f t="shared" si="16"/>
        <v/>
      </c>
      <c r="Q91" s="124" t="s">
        <v>114</v>
      </c>
      <c r="R91" s="242" t="s">
        <v>588</v>
      </c>
      <c r="S91" s="104"/>
      <c r="T91" s="89"/>
    </row>
    <row r="92" spans="1:20" s="85" customFormat="1" ht="36.75" customHeight="1" x14ac:dyDescent="0.2">
      <c r="A92" s="85">
        <v>33</v>
      </c>
      <c r="B92" s="61" t="s">
        <v>309</v>
      </c>
      <c r="C92" s="69" t="s">
        <v>105</v>
      </c>
      <c r="D92" s="110" t="s">
        <v>387</v>
      </c>
      <c r="E92" s="69"/>
      <c r="F92" s="261">
        <f>VLOOKUP(H92,Feuil2!$A$1:$B$5,2,0)</f>
        <v>0.25</v>
      </c>
      <c r="G92" s="85">
        <f>IF(H92="Information et Communication",1,IF(H92="Savoir-faire Savoir-être",2,IF(H92="Confort et hygiène",3,IF(H92="Qualité de la prestation",5,IF(H92="Développement Durable",4)))))</f>
        <v>3</v>
      </c>
      <c r="H92" s="209" t="s">
        <v>112</v>
      </c>
      <c r="I92" s="87" t="s">
        <v>113</v>
      </c>
      <c r="J92" s="96">
        <v>13</v>
      </c>
      <c r="K92" s="97">
        <f>IF(J92&lt;&gt;"",MAX(K$2:K91)+1,"")</f>
        <v>77</v>
      </c>
      <c r="L92" s="140" t="s">
        <v>115</v>
      </c>
      <c r="M92" s="333">
        <v>3</v>
      </c>
      <c r="N92" s="334" t="s">
        <v>0</v>
      </c>
      <c r="O92" s="243" t="str">
        <f>IF('RESULTAT GLOBAL'!I$24="Non","Absence de structure d'accueil","")</f>
        <v/>
      </c>
      <c r="P92" s="140" t="str">
        <f t="shared" si="16"/>
        <v/>
      </c>
      <c r="Q92" s="140" t="s">
        <v>116</v>
      </c>
      <c r="R92" s="245" t="s">
        <v>588</v>
      </c>
      <c r="S92" s="88"/>
    </row>
    <row r="93" spans="1:20" s="85" customFormat="1" ht="30" customHeight="1" x14ac:dyDescent="0.25">
      <c r="B93" s="61"/>
      <c r="C93" s="69" t="s">
        <v>105</v>
      </c>
      <c r="D93" s="69" t="s">
        <v>125</v>
      </c>
      <c r="E93" s="69"/>
      <c r="F93" s="261" t="e">
        <f>VLOOKUP(H93,Feuil2!$A$1:$B$5,2,0)</f>
        <v>#N/A</v>
      </c>
      <c r="H93" s="209"/>
      <c r="I93" s="102"/>
      <c r="J93" s="97"/>
      <c r="K93" s="97" t="str">
        <f>IF(J93&lt;&gt;"",MAX(K$2:K92)+1,"")</f>
        <v/>
      </c>
      <c r="L93" s="127" t="s">
        <v>125</v>
      </c>
      <c r="M93" s="304"/>
      <c r="N93" s="315"/>
      <c r="O93" s="368"/>
      <c r="P93" s="137" t="str">
        <f t="shared" si="15"/>
        <v/>
      </c>
      <c r="Q93" s="304"/>
      <c r="R93" s="277"/>
      <c r="S93" s="88"/>
    </row>
    <row r="94" spans="1:20" s="85" customFormat="1" ht="27" customHeight="1" x14ac:dyDescent="0.2">
      <c r="B94" s="129" t="s">
        <v>268</v>
      </c>
      <c r="C94" s="86" t="s">
        <v>105</v>
      </c>
      <c r="D94" s="86" t="s">
        <v>125</v>
      </c>
      <c r="E94" s="69"/>
      <c r="F94" s="261">
        <f>VLOOKUP(H94,Feuil2!$A$1:$B$5,2,0)</f>
        <v>0.1</v>
      </c>
      <c r="G94" s="85">
        <f t="shared" ref="G94:G96" si="17">IF(H94="Information et Communication",1,IF(H94="Savoir-faire Savoir-être",2,IF(H94="Confort et hygiène",3,IF(H94="Qualité de la prestation",5,IF(H94="Développement Durable",4)))))</f>
        <v>1</v>
      </c>
      <c r="H94" s="220" t="s">
        <v>40</v>
      </c>
      <c r="I94" s="87" t="s">
        <v>50</v>
      </c>
      <c r="J94" s="96">
        <v>2</v>
      </c>
      <c r="K94" s="97">
        <f>IF(J94&lt;&gt;"",MAX(K$2:K93)+1,"")</f>
        <v>78</v>
      </c>
      <c r="L94" s="327" t="s">
        <v>616</v>
      </c>
      <c r="M94" s="328">
        <v>3</v>
      </c>
      <c r="N94" s="329" t="str">
        <f>IF('RESULTAT GLOBAL'!D$14="Audit d'adhésion","Non Mesuré","OUI")</f>
        <v>Non Mesuré</v>
      </c>
      <c r="O94" s="340" t="str">
        <f>IF('RESULTAT GLOBAL'!D$14="Audit d'adhésion","Audit d'adhésion","")</f>
        <v>Audit d'adhésion</v>
      </c>
      <c r="P94" s="327" t="str">
        <f t="shared" si="15"/>
        <v/>
      </c>
      <c r="Q94" s="327" t="s">
        <v>126</v>
      </c>
      <c r="R94" s="330" t="s">
        <v>588</v>
      </c>
      <c r="S94" s="88"/>
    </row>
    <row r="95" spans="1:20" s="85" customFormat="1" ht="25.5" customHeight="1" x14ac:dyDescent="0.2">
      <c r="B95" s="129" t="s">
        <v>268</v>
      </c>
      <c r="C95" s="86" t="s">
        <v>105</v>
      </c>
      <c r="D95" s="86" t="s">
        <v>125</v>
      </c>
      <c r="E95" s="69"/>
      <c r="F95" s="261">
        <f>VLOOKUP(H95,Feuil2!$A$1:$B$5,2,0)</f>
        <v>0.1</v>
      </c>
      <c r="G95" s="85">
        <f t="shared" si="17"/>
        <v>1</v>
      </c>
      <c r="H95" s="220" t="s">
        <v>40</v>
      </c>
      <c r="I95" s="87" t="s">
        <v>127</v>
      </c>
      <c r="J95" s="96">
        <v>16</v>
      </c>
      <c r="K95" s="97">
        <f>IF(J95&lt;&gt;"",MAX(K$2:K94)+1,"")</f>
        <v>79</v>
      </c>
      <c r="L95" s="124" t="s">
        <v>128</v>
      </c>
      <c r="M95" s="331">
        <v>3</v>
      </c>
      <c r="N95" s="332" t="s">
        <v>0</v>
      </c>
      <c r="O95" s="243" t="str">
        <f>IF('RESULTAT GLOBAL'!I$24="Non","Absence de structure d'accueil","")</f>
        <v/>
      </c>
      <c r="P95" s="124" t="str">
        <f t="shared" si="15"/>
        <v/>
      </c>
      <c r="Q95" s="124"/>
      <c r="R95" s="242" t="s">
        <v>588</v>
      </c>
      <c r="S95" s="88"/>
    </row>
    <row r="96" spans="1:20" s="85" customFormat="1" ht="68.25" customHeight="1" x14ac:dyDescent="0.2">
      <c r="B96" s="129" t="s">
        <v>268</v>
      </c>
      <c r="C96" s="86" t="s">
        <v>105</v>
      </c>
      <c r="D96" s="86" t="s">
        <v>125</v>
      </c>
      <c r="E96" s="69"/>
      <c r="F96" s="261">
        <f>VLOOKUP(H96,Feuil2!$A$1:$B$5,2,0)</f>
        <v>0.1</v>
      </c>
      <c r="G96" s="85">
        <f t="shared" si="17"/>
        <v>1</v>
      </c>
      <c r="H96" s="220" t="s">
        <v>40</v>
      </c>
      <c r="I96" s="87" t="s">
        <v>127</v>
      </c>
      <c r="J96" s="96">
        <v>16</v>
      </c>
      <c r="K96" s="97">
        <f>IF(J96&lt;&gt;"",MAX(K$2:K95)+1,"")</f>
        <v>80</v>
      </c>
      <c r="L96" s="124" t="s">
        <v>129</v>
      </c>
      <c r="M96" s="331">
        <v>3</v>
      </c>
      <c r="N96" s="332" t="s">
        <v>0</v>
      </c>
      <c r="O96" s="243" t="str">
        <f>IF('RESULTAT GLOBAL'!I$24="Non","Absence de structure d'accueil","")</f>
        <v/>
      </c>
      <c r="P96" s="124" t="str">
        <f t="shared" si="15"/>
        <v/>
      </c>
      <c r="Q96" s="124" t="s">
        <v>746</v>
      </c>
      <c r="R96" s="242" t="s">
        <v>588</v>
      </c>
      <c r="S96" s="88"/>
    </row>
    <row r="97" spans="1:20" s="85" customFormat="1" ht="36.75" customHeight="1" x14ac:dyDescent="0.2">
      <c r="B97" s="129" t="s">
        <v>268</v>
      </c>
      <c r="C97" s="86" t="s">
        <v>105</v>
      </c>
      <c r="D97" s="86" t="s">
        <v>125</v>
      </c>
      <c r="E97" s="69"/>
      <c r="F97" s="261">
        <f>VLOOKUP(H97,Feuil2!$A$1:$B$5,2,0)</f>
        <v>0.1</v>
      </c>
      <c r="G97" s="85">
        <f>IF(H97="Information et Communication",1,IF(H97="Savoir-faire Savoir-être",2,IF(H97="Confort et hygiène",3,IF(H97="Qualité de la prestation",5,IF(H97="Développement Durable",4)))))</f>
        <v>1</v>
      </c>
      <c r="H97" s="220" t="s">
        <v>40</v>
      </c>
      <c r="I97" s="87" t="s">
        <v>127</v>
      </c>
      <c r="J97" s="96">
        <v>16</v>
      </c>
      <c r="K97" s="97">
        <f>IF(J97&lt;&gt;"",MAX(K$2:K96)+1,"")</f>
        <v>81</v>
      </c>
      <c r="L97" s="124" t="s">
        <v>130</v>
      </c>
      <c r="M97" s="331">
        <v>1</v>
      </c>
      <c r="N97" s="332" t="s">
        <v>0</v>
      </c>
      <c r="O97" s="243" t="str">
        <f>IF('RESULTAT GLOBAL'!I$24="Non","Absence de structure d'accueil","")</f>
        <v/>
      </c>
      <c r="P97" s="124" t="str">
        <f>IF(ISERROR(SEARCH("Pas de NM possible",Q97)),"","oui")</f>
        <v/>
      </c>
      <c r="Q97" s="124" t="s">
        <v>365</v>
      </c>
      <c r="R97" s="242" t="s">
        <v>588</v>
      </c>
      <c r="S97" s="88"/>
    </row>
    <row r="98" spans="1:20" s="85" customFormat="1" ht="18.75" customHeight="1" x14ac:dyDescent="0.2">
      <c r="A98" s="85">
        <v>31</v>
      </c>
      <c r="B98" s="61" t="s">
        <v>309</v>
      </c>
      <c r="C98" s="86" t="s">
        <v>105</v>
      </c>
      <c r="D98" s="86" t="s">
        <v>125</v>
      </c>
      <c r="E98" s="69"/>
      <c r="F98" s="261">
        <f>VLOOKUP(H98,Feuil2!$A$1:$B$5,2,0)</f>
        <v>0.25</v>
      </c>
      <c r="G98" s="85">
        <f>IF(H98="Information et Communication",1,IF(H98="Savoir-faire Savoir-être",2,IF(H98="Confort et hygiène",3,IF(H98="Qualité de la prestation",5,IF(H98="Développement Durable",4)))))</f>
        <v>3</v>
      </c>
      <c r="H98" s="220" t="s">
        <v>112</v>
      </c>
      <c r="I98" s="87" t="s">
        <v>127</v>
      </c>
      <c r="J98" s="96">
        <v>16</v>
      </c>
      <c r="K98" s="97">
        <f>IF(J98&lt;&gt;"",MAX(K$2:K97)+1,"")</f>
        <v>82</v>
      </c>
      <c r="L98" s="124" t="s">
        <v>131</v>
      </c>
      <c r="M98" s="331">
        <v>3</v>
      </c>
      <c r="N98" s="332" t="s">
        <v>330</v>
      </c>
      <c r="O98" s="243" t="str">
        <f>IF('RESULTAT GLOBAL'!I$24="Non","Absence de structure d'accueil","")</f>
        <v/>
      </c>
      <c r="P98" s="124" t="str">
        <f>IF(ISERROR(SEARCH("Pas de NM possible",Q98)),"","oui")</f>
        <v/>
      </c>
      <c r="Q98" s="124" t="s">
        <v>599</v>
      </c>
      <c r="R98" s="242" t="s">
        <v>588</v>
      </c>
      <c r="S98" s="88"/>
    </row>
    <row r="99" spans="1:20" s="85" customFormat="1" ht="18.75" customHeight="1" x14ac:dyDescent="0.2">
      <c r="A99" s="85">
        <v>32</v>
      </c>
      <c r="B99" s="61" t="s">
        <v>268</v>
      </c>
      <c r="C99" s="86" t="s">
        <v>105</v>
      </c>
      <c r="D99" s="86" t="s">
        <v>125</v>
      </c>
      <c r="E99" s="69"/>
      <c r="F99" s="261">
        <f>VLOOKUP(H99,Feuil2!$A$1:$B$5,2,0)</f>
        <v>0.25</v>
      </c>
      <c r="G99" s="85">
        <f>IF(H99="Information et Communication",1,IF(H99="Savoir-faire Savoir-être",2,IF(H99="Confort et hygiène",3,IF(H99="Qualité de la prestation",5,IF(H99="Développement Durable",4)))))</f>
        <v>3</v>
      </c>
      <c r="H99" s="220" t="s">
        <v>112</v>
      </c>
      <c r="I99" s="87" t="s">
        <v>127</v>
      </c>
      <c r="J99" s="96">
        <v>16</v>
      </c>
      <c r="K99" s="97">
        <f>IF(J99&lt;&gt;"",MAX(K$2:K98)+1,"")</f>
        <v>83</v>
      </c>
      <c r="L99" s="124" t="s">
        <v>132</v>
      </c>
      <c r="M99" s="331">
        <v>3</v>
      </c>
      <c r="N99" s="332" t="s">
        <v>330</v>
      </c>
      <c r="O99" s="243" t="str">
        <f>IF('RESULTAT GLOBAL'!I$24="Non","Absence de structure d'accueil","")</f>
        <v/>
      </c>
      <c r="P99" s="124" t="str">
        <f>IF(ISERROR(SEARCH("Pas de NM possible",Q99)),"","oui")</f>
        <v/>
      </c>
      <c r="Q99" s="124" t="s">
        <v>599</v>
      </c>
      <c r="R99" s="242" t="s">
        <v>588</v>
      </c>
      <c r="S99" s="88"/>
    </row>
    <row r="100" spans="1:20" s="85" customFormat="1" ht="36.75" customHeight="1" x14ac:dyDescent="0.25">
      <c r="B100" s="129" t="s">
        <v>268</v>
      </c>
      <c r="C100" s="86" t="s">
        <v>105</v>
      </c>
      <c r="D100" s="86" t="s">
        <v>125</v>
      </c>
      <c r="E100" s="69"/>
      <c r="F100" s="261">
        <f>VLOOKUP(H100,Feuil2!$A$1:$B$5,2,0)</f>
        <v>0.1</v>
      </c>
      <c r="G100" s="85">
        <f>IF(H100="Information et Communication",1,IF(H100="Savoir-faire Savoir-être",2,IF(H100="Confort et hygiène",3,IF(H100="Qualité de la prestation",5,IF(H100="Développement Durable",4)))))</f>
        <v>1</v>
      </c>
      <c r="H100" s="220" t="s">
        <v>40</v>
      </c>
      <c r="I100" s="87"/>
      <c r="J100" s="96">
        <v>200</v>
      </c>
      <c r="K100" s="97">
        <f>IF(J100&lt;&gt;"",MAX(K$2:K99)+1,"")</f>
        <v>84</v>
      </c>
      <c r="L100" s="124" t="s">
        <v>389</v>
      </c>
      <c r="M100" s="331">
        <v>3</v>
      </c>
      <c r="N100" s="332" t="s">
        <v>0</v>
      </c>
      <c r="O100" s="243" t="str">
        <f>IF('RESULTAT GLOBAL'!I$24="Non","Absence de structure d'accueil","")</f>
        <v/>
      </c>
      <c r="P100" s="338" t="str">
        <f t="shared" si="15"/>
        <v/>
      </c>
      <c r="Q100" s="124" t="s">
        <v>390</v>
      </c>
      <c r="R100" s="242" t="s">
        <v>588</v>
      </c>
      <c r="S100" s="88"/>
    </row>
    <row r="101" spans="1:20" s="85" customFormat="1" ht="45" customHeight="1" x14ac:dyDescent="0.25">
      <c r="B101" s="129" t="s">
        <v>268</v>
      </c>
      <c r="C101" s="86" t="s">
        <v>105</v>
      </c>
      <c r="D101" s="86" t="s">
        <v>125</v>
      </c>
      <c r="E101" s="69"/>
      <c r="F101" s="261">
        <f>VLOOKUP(H101,Feuil2!$A$1:$B$5,2,0)</f>
        <v>0.1</v>
      </c>
      <c r="G101" s="85">
        <f>IF(H101="Information et Communication",1,IF(H101="Savoir-faire Savoir-être",2,IF(H101="Confort et hygiène",3,IF(H101="Qualité de la prestation",5,IF(H101="Développement Durable",4)))))</f>
        <v>1</v>
      </c>
      <c r="H101" s="220" t="s">
        <v>40</v>
      </c>
      <c r="I101" s="87"/>
      <c r="J101" s="96">
        <v>200</v>
      </c>
      <c r="K101" s="97">
        <f>IF(J101&lt;&gt;"",MAX(K$2:K100)+1,"")</f>
        <v>85</v>
      </c>
      <c r="L101" s="140" t="s">
        <v>463</v>
      </c>
      <c r="M101" s="333">
        <v>3</v>
      </c>
      <c r="N101" s="334" t="s">
        <v>0</v>
      </c>
      <c r="O101" s="243" t="str">
        <f>IF('RESULTAT GLOBAL'!I$24="Non","Absence de structure d'accueil","")</f>
        <v/>
      </c>
      <c r="P101" s="335"/>
      <c r="Q101" s="140" t="s">
        <v>608</v>
      </c>
      <c r="R101" s="245" t="s">
        <v>588</v>
      </c>
      <c r="S101" s="88"/>
    </row>
    <row r="102" spans="1:20" s="85" customFormat="1" ht="36.75" customHeight="1" x14ac:dyDescent="0.2">
      <c r="B102" s="61"/>
      <c r="C102" s="69" t="s">
        <v>340</v>
      </c>
      <c r="D102" s="69"/>
      <c r="E102" s="69"/>
      <c r="F102" s="261" t="e">
        <f>VLOOKUP(H102,Feuil2!$A$1:$B$5,2,0)</f>
        <v>#N/A</v>
      </c>
      <c r="H102" s="209"/>
      <c r="I102" s="95"/>
      <c r="J102" s="96"/>
      <c r="K102" s="97" t="str">
        <f>IF(J102&lt;&gt;"",MAX(K$2:K101)+1,"")</f>
        <v/>
      </c>
      <c r="L102" s="432" t="s">
        <v>340</v>
      </c>
      <c r="M102" s="433" t="s">
        <v>22</v>
      </c>
      <c r="N102" s="434" t="s">
        <v>23</v>
      </c>
      <c r="O102" s="435" t="s">
        <v>24</v>
      </c>
      <c r="P102" s="440" t="str">
        <f t="shared" si="15"/>
        <v/>
      </c>
      <c r="Q102" s="432" t="s">
        <v>25</v>
      </c>
      <c r="R102" s="439" t="s">
        <v>364</v>
      </c>
      <c r="S102" s="88"/>
    </row>
    <row r="103" spans="1:20" s="142" customFormat="1" ht="29.25" customHeight="1" x14ac:dyDescent="0.25">
      <c r="B103" s="130"/>
      <c r="C103" s="131" t="s">
        <v>340</v>
      </c>
      <c r="D103" s="131" t="s">
        <v>147</v>
      </c>
      <c r="E103" s="133"/>
      <c r="F103" s="261" t="e">
        <f>VLOOKUP(H103,Feuil2!$A$1:$B$5,2,0)</f>
        <v>#N/A</v>
      </c>
      <c r="H103" s="224"/>
      <c r="I103" s="143"/>
      <c r="J103" s="123"/>
      <c r="K103" s="97" t="str">
        <f>IF(J103&lt;&gt;"",MAX(K$2:K102)+1,"")</f>
        <v/>
      </c>
      <c r="L103" s="127" t="s">
        <v>147</v>
      </c>
      <c r="M103" s="306"/>
      <c r="N103" s="318"/>
      <c r="O103" s="371"/>
      <c r="P103" s="316" t="str">
        <f t="shared" si="15"/>
        <v/>
      </c>
      <c r="Q103" s="306"/>
      <c r="R103" s="324"/>
      <c r="S103" s="139"/>
    </row>
    <row r="104" spans="1:20" s="85" customFormat="1" ht="27" customHeight="1" x14ac:dyDescent="0.2">
      <c r="A104" s="85">
        <v>33</v>
      </c>
      <c r="B104" s="61" t="s">
        <v>309</v>
      </c>
      <c r="C104" s="86" t="s">
        <v>340</v>
      </c>
      <c r="D104" s="86" t="s">
        <v>713</v>
      </c>
      <c r="E104" s="69"/>
      <c r="F104" s="261">
        <f>VLOOKUP(H104,Feuil2!$A$1:$B$5,2,0)</f>
        <v>0.25</v>
      </c>
      <c r="G104" s="85">
        <f t="shared" ref="G104:G113" si="18">IF(H104="Information et Communication",1,IF(H104="Savoir-faire Savoir-être",2,IF(H104="Confort et hygiène",3,IF(H104="Qualité de la prestation",5,IF(H104="Développement Durable",4)))))</f>
        <v>3</v>
      </c>
      <c r="H104" s="220" t="s">
        <v>112</v>
      </c>
      <c r="I104" s="87" t="s">
        <v>148</v>
      </c>
      <c r="J104" s="96">
        <v>40</v>
      </c>
      <c r="K104" s="97">
        <f>IF(J104&lt;&gt;"",MAX(K$2:K103)+1,"")</f>
        <v>86</v>
      </c>
      <c r="L104" s="327" t="s">
        <v>278</v>
      </c>
      <c r="M104" s="328">
        <v>3</v>
      </c>
      <c r="N104" s="332" t="str">
        <f>IF('RESULTAT GLOBAL'!I$24="NON","Non","OUI")</f>
        <v>OUI</v>
      </c>
      <c r="O104" s="340" t="str">
        <f>IF('RESULTAT GLOBAL'!I$24="Non","Absence de structure d'accueil","")</f>
        <v/>
      </c>
      <c r="P104" s="327" t="str">
        <f t="shared" si="15"/>
        <v/>
      </c>
      <c r="Q104" s="327"/>
      <c r="R104" s="330" t="s">
        <v>588</v>
      </c>
      <c r="S104" s="88"/>
    </row>
    <row r="105" spans="1:20" s="85" customFormat="1" ht="36" customHeight="1" x14ac:dyDescent="0.2">
      <c r="B105" s="61" t="s">
        <v>309</v>
      </c>
      <c r="C105" s="86" t="s">
        <v>340</v>
      </c>
      <c r="D105" s="86" t="s">
        <v>147</v>
      </c>
      <c r="E105" s="69" t="s">
        <v>424</v>
      </c>
      <c r="F105" s="261">
        <f>VLOOKUP(H105,Feuil2!$A$1:$B$5,2,0)</f>
        <v>0.2</v>
      </c>
      <c r="G105" s="85">
        <f t="shared" ref="G105" si="19">IF(H105="Information et Communication",1,IF(H105="Savoir-faire Savoir-être",2,IF(H105="Confort et hygiène",3,IF(H105="Qualité de la prestation",5,IF(H105="Développement Durable",4)))))</f>
        <v>5</v>
      </c>
      <c r="H105" s="220" t="s">
        <v>110</v>
      </c>
      <c r="I105" s="87" t="s">
        <v>148</v>
      </c>
      <c r="J105" s="96">
        <v>41</v>
      </c>
      <c r="K105" s="97">
        <f>IF(J105&lt;&gt;"",MAX(K$2:K104)+1,"")</f>
        <v>87</v>
      </c>
      <c r="L105" s="124" t="s">
        <v>391</v>
      </c>
      <c r="M105" s="331">
        <v>3</v>
      </c>
      <c r="N105" s="332" t="str">
        <f>IF('RESULTAT GLOBAL'!I$24="NON","Non Mesuré","OUI")</f>
        <v>OUI</v>
      </c>
      <c r="O105" s="243" t="str">
        <f>IF('RESULTAT GLOBAL'!I$24="Non","Absence de structure d'accueil","")</f>
        <v/>
      </c>
      <c r="P105" s="124" t="str">
        <f t="shared" si="15"/>
        <v/>
      </c>
      <c r="Q105" s="124" t="s">
        <v>393</v>
      </c>
      <c r="R105" s="242" t="s">
        <v>588</v>
      </c>
      <c r="S105" s="88"/>
    </row>
    <row r="106" spans="1:20" s="85" customFormat="1" ht="36" customHeight="1" x14ac:dyDescent="0.2">
      <c r="B106" s="61" t="s">
        <v>309</v>
      </c>
      <c r="C106" s="86" t="s">
        <v>340</v>
      </c>
      <c r="D106" s="86" t="s">
        <v>147</v>
      </c>
      <c r="E106" s="69" t="s">
        <v>424</v>
      </c>
      <c r="F106" s="261">
        <f>VLOOKUP(H106,Feuil2!$A$1:$B$5,2,0)</f>
        <v>0.2</v>
      </c>
      <c r="G106" s="85">
        <f t="shared" si="18"/>
        <v>5</v>
      </c>
      <c r="H106" s="220" t="s">
        <v>110</v>
      </c>
      <c r="I106" s="87" t="s">
        <v>148</v>
      </c>
      <c r="J106" s="96">
        <v>41</v>
      </c>
      <c r="K106" s="97">
        <f>IF(J106&lt;&gt;"",MAX(K$2:K105)+1,"")</f>
        <v>88</v>
      </c>
      <c r="L106" s="124" t="s">
        <v>392</v>
      </c>
      <c r="M106" s="331">
        <v>3</v>
      </c>
      <c r="N106" s="332" t="str">
        <f>IF('RESULTAT GLOBAL'!I$24="NON","Non Mesuré","OUI")</f>
        <v>OUI</v>
      </c>
      <c r="O106" s="243" t="str">
        <f>IF('RESULTAT GLOBAL'!I$24="Non","Absence de structure d'accueil","")</f>
        <v/>
      </c>
      <c r="P106" s="124" t="str">
        <f t="shared" si="15"/>
        <v/>
      </c>
      <c r="Q106" s="124" t="s">
        <v>655</v>
      </c>
      <c r="R106" s="242" t="s">
        <v>588</v>
      </c>
      <c r="S106" s="88"/>
    </row>
    <row r="107" spans="1:20" s="85" customFormat="1" ht="36" customHeight="1" x14ac:dyDescent="0.2">
      <c r="B107" s="61" t="s">
        <v>309</v>
      </c>
      <c r="C107" s="86" t="s">
        <v>340</v>
      </c>
      <c r="D107" s="86" t="s">
        <v>147</v>
      </c>
      <c r="E107" s="69" t="s">
        <v>424</v>
      </c>
      <c r="F107" s="261">
        <f>VLOOKUP(H107,Feuil2!$A$1:$B$5,2,0)</f>
        <v>0.2</v>
      </c>
      <c r="G107" s="85">
        <f t="shared" si="18"/>
        <v>5</v>
      </c>
      <c r="H107" s="220" t="s">
        <v>110</v>
      </c>
      <c r="I107" s="87" t="s">
        <v>148</v>
      </c>
      <c r="J107" s="96">
        <v>41</v>
      </c>
      <c r="K107" s="97">
        <f>IF(J107&lt;&gt;"",MAX(K$2:K106)+1,"")</f>
        <v>89</v>
      </c>
      <c r="L107" s="124" t="s">
        <v>149</v>
      </c>
      <c r="M107" s="331">
        <v>3</v>
      </c>
      <c r="N107" s="332" t="str">
        <f>IF('RESULTAT GLOBAL'!I$24="NON","Non Mesuré","OUI")</f>
        <v>OUI</v>
      </c>
      <c r="O107" s="243" t="str">
        <f>IF('RESULTAT GLOBAL'!I$24="Non","Absence de structure d'accueil","")</f>
        <v/>
      </c>
      <c r="P107" s="124" t="str">
        <f t="shared" si="15"/>
        <v/>
      </c>
      <c r="Q107" s="124" t="s">
        <v>656</v>
      </c>
      <c r="R107" s="242" t="s">
        <v>588</v>
      </c>
      <c r="S107" s="88"/>
    </row>
    <row r="108" spans="1:20" s="85" customFormat="1" ht="36" customHeight="1" x14ac:dyDescent="0.2">
      <c r="A108" s="85">
        <v>32</v>
      </c>
      <c r="B108" s="61" t="s">
        <v>268</v>
      </c>
      <c r="C108" s="86" t="s">
        <v>340</v>
      </c>
      <c r="D108" s="86" t="s">
        <v>147</v>
      </c>
      <c r="E108" s="69" t="s">
        <v>424</v>
      </c>
      <c r="F108" s="261">
        <f>VLOOKUP(H108,Feuil2!$A$1:$B$5,2,0)</f>
        <v>0.25</v>
      </c>
      <c r="G108" s="85">
        <f t="shared" si="18"/>
        <v>3</v>
      </c>
      <c r="H108" s="220" t="s">
        <v>112</v>
      </c>
      <c r="I108" s="87" t="s">
        <v>148</v>
      </c>
      <c r="J108" s="96">
        <v>41</v>
      </c>
      <c r="K108" s="97">
        <f>IF(J108&lt;&gt;"",MAX(K$2:K107)+1,"")</f>
        <v>90</v>
      </c>
      <c r="L108" s="124" t="s">
        <v>151</v>
      </c>
      <c r="M108" s="331">
        <v>3</v>
      </c>
      <c r="N108" s="332" t="str">
        <f>IF('RESULTAT GLOBAL'!I$24="NON","Non Mesuré","Très satisfaisant")</f>
        <v>Très satisfaisant</v>
      </c>
      <c r="O108" s="243" t="str">
        <f>IF('RESULTAT GLOBAL'!I$24="Non","Absence de structure d'accueil","")</f>
        <v/>
      </c>
      <c r="P108" s="124" t="str">
        <f t="shared" si="15"/>
        <v/>
      </c>
      <c r="Q108" s="124" t="s">
        <v>152</v>
      </c>
      <c r="R108" s="242" t="s">
        <v>588</v>
      </c>
      <c r="S108" s="88"/>
    </row>
    <row r="109" spans="1:20" s="85" customFormat="1" ht="36" customHeight="1" x14ac:dyDescent="0.2">
      <c r="A109" s="85">
        <v>31</v>
      </c>
      <c r="B109" s="61" t="s">
        <v>309</v>
      </c>
      <c r="C109" s="86" t="s">
        <v>340</v>
      </c>
      <c r="D109" s="86" t="s">
        <v>147</v>
      </c>
      <c r="E109" s="69" t="s">
        <v>424</v>
      </c>
      <c r="F109" s="261">
        <f>VLOOKUP(H109,Feuil2!$A$1:$B$5,2,0)</f>
        <v>0.25</v>
      </c>
      <c r="G109" s="85">
        <f t="shared" si="18"/>
        <v>3</v>
      </c>
      <c r="H109" s="220" t="s">
        <v>112</v>
      </c>
      <c r="I109" s="87" t="s">
        <v>148</v>
      </c>
      <c r="J109" s="96">
        <v>41</v>
      </c>
      <c r="K109" s="97">
        <f>IF(J109&lt;&gt;"",MAX(K$2:K108)+1,"")</f>
        <v>91</v>
      </c>
      <c r="L109" s="124" t="s">
        <v>153</v>
      </c>
      <c r="M109" s="331">
        <v>3</v>
      </c>
      <c r="N109" s="332" t="str">
        <f>IF('RESULTAT GLOBAL'!I$24="NON","Non Mesuré","Très satisfaisant")</f>
        <v>Très satisfaisant</v>
      </c>
      <c r="O109" s="243" t="str">
        <f>IF('RESULTAT GLOBAL'!I$24="Non","Absence de structure d'accueil","")</f>
        <v/>
      </c>
      <c r="P109" s="124" t="str">
        <f t="shared" si="15"/>
        <v/>
      </c>
      <c r="Q109" s="124" t="s">
        <v>152</v>
      </c>
      <c r="R109" s="242" t="s">
        <v>588</v>
      </c>
      <c r="S109" s="88"/>
    </row>
    <row r="110" spans="1:20" s="85" customFormat="1" ht="27" customHeight="1" x14ac:dyDescent="0.2">
      <c r="A110" s="85">
        <v>33</v>
      </c>
      <c r="B110" s="61" t="s">
        <v>268</v>
      </c>
      <c r="C110" s="69" t="s">
        <v>340</v>
      </c>
      <c r="D110" s="69" t="s">
        <v>147</v>
      </c>
      <c r="E110" s="69" t="s">
        <v>424</v>
      </c>
      <c r="F110" s="261">
        <f>VLOOKUP(H110,Feuil2!$A$1:$B$5,2,0)</f>
        <v>0.25</v>
      </c>
      <c r="G110" s="85">
        <f t="shared" si="18"/>
        <v>3</v>
      </c>
      <c r="H110" s="209" t="s">
        <v>112</v>
      </c>
      <c r="I110" s="87" t="s">
        <v>154</v>
      </c>
      <c r="J110" s="96">
        <v>30</v>
      </c>
      <c r="K110" s="97">
        <f>IF(J110&lt;&gt;"",MAX(K$2:K109)+1,"")</f>
        <v>92</v>
      </c>
      <c r="L110" s="124" t="s">
        <v>155</v>
      </c>
      <c r="M110" s="331">
        <v>1</v>
      </c>
      <c r="N110" s="332" t="str">
        <f>IF('RESULTAT GLOBAL'!I$24="NON","Non Mesuré","OUI")</f>
        <v>OUI</v>
      </c>
      <c r="O110" s="243" t="str">
        <f>IF('RESULTAT GLOBAL'!I$24="Non","Absence de structure d'accueil","")</f>
        <v/>
      </c>
      <c r="P110" s="124" t="str">
        <f t="shared" si="15"/>
        <v/>
      </c>
      <c r="Q110" s="124" t="s">
        <v>156</v>
      </c>
      <c r="R110" s="242" t="s">
        <v>588</v>
      </c>
      <c r="S110" s="88"/>
    </row>
    <row r="111" spans="1:20" s="85" customFormat="1" ht="46.5" customHeight="1" x14ac:dyDescent="0.2">
      <c r="B111" s="61" t="s">
        <v>268</v>
      </c>
      <c r="C111" s="86" t="s">
        <v>340</v>
      </c>
      <c r="D111" s="86" t="s">
        <v>147</v>
      </c>
      <c r="E111" s="69" t="s">
        <v>424</v>
      </c>
      <c r="F111" s="261">
        <f>VLOOKUP(H111,Feuil2!$A$1:$B$5,2,0)</f>
        <v>0.1</v>
      </c>
      <c r="G111" s="85">
        <f t="shared" si="18"/>
        <v>1</v>
      </c>
      <c r="H111" s="220" t="s">
        <v>40</v>
      </c>
      <c r="I111" s="87" t="s">
        <v>157</v>
      </c>
      <c r="J111" s="96">
        <v>41</v>
      </c>
      <c r="K111" s="97">
        <f>IF(J111&lt;&gt;"",MAX(K$2:K110)+1,"")</f>
        <v>93</v>
      </c>
      <c r="L111" s="124" t="s">
        <v>158</v>
      </c>
      <c r="M111" s="331">
        <v>1</v>
      </c>
      <c r="N111" s="332" t="str">
        <f>IF('RESULTAT GLOBAL'!I$24="NON","Non Mesuré","OUI")</f>
        <v>OUI</v>
      </c>
      <c r="O111" s="243" t="str">
        <f>IF('RESULTAT GLOBAL'!I$24="Non","Absence de structure d'accueil","")</f>
        <v/>
      </c>
      <c r="P111" s="124" t="str">
        <f t="shared" si="15"/>
        <v/>
      </c>
      <c r="Q111" s="124" t="s">
        <v>803</v>
      </c>
      <c r="R111" s="242" t="s">
        <v>588</v>
      </c>
      <c r="S111" s="88"/>
    </row>
    <row r="112" spans="1:20" s="85" customFormat="1" ht="30.75" customHeight="1" x14ac:dyDescent="0.2">
      <c r="A112" s="85">
        <v>31</v>
      </c>
      <c r="B112" s="61" t="s">
        <v>309</v>
      </c>
      <c r="C112" s="86" t="s">
        <v>340</v>
      </c>
      <c r="D112" s="86" t="s">
        <v>147</v>
      </c>
      <c r="E112" s="69" t="s">
        <v>424</v>
      </c>
      <c r="F112" s="261">
        <f>VLOOKUP(H112,Feuil2!$A$1:$B$5,2,0)</f>
        <v>0.25</v>
      </c>
      <c r="G112" s="85">
        <f t="shared" si="18"/>
        <v>3</v>
      </c>
      <c r="H112" s="220" t="s">
        <v>112</v>
      </c>
      <c r="I112" s="87" t="s">
        <v>157</v>
      </c>
      <c r="J112" s="96">
        <v>41</v>
      </c>
      <c r="K112" s="97">
        <f>IF(J112&lt;&gt;"",MAX(K$2:K111)+1,"")</f>
        <v>94</v>
      </c>
      <c r="L112" s="124" t="s">
        <v>159</v>
      </c>
      <c r="M112" s="331">
        <v>3</v>
      </c>
      <c r="N112" s="332" t="s">
        <v>330</v>
      </c>
      <c r="O112" s="243" t="str">
        <f>IF('RESULTAT GLOBAL'!I$24="Non","Absence de structure d'accueil","")</f>
        <v/>
      </c>
      <c r="P112" s="124" t="str">
        <f t="shared" si="15"/>
        <v/>
      </c>
      <c r="Q112" s="124" t="s">
        <v>160</v>
      </c>
      <c r="R112" s="242" t="s">
        <v>588</v>
      </c>
      <c r="S112" s="88"/>
      <c r="T112" s="111"/>
    </row>
    <row r="113" spans="1:19" s="85" customFormat="1" ht="23.25" customHeight="1" x14ac:dyDescent="0.2">
      <c r="A113" s="85">
        <v>32</v>
      </c>
      <c r="B113" s="61" t="s">
        <v>268</v>
      </c>
      <c r="C113" s="86" t="s">
        <v>340</v>
      </c>
      <c r="D113" s="86" t="s">
        <v>147</v>
      </c>
      <c r="E113" s="69" t="s">
        <v>424</v>
      </c>
      <c r="F113" s="261">
        <f>VLOOKUP(H113,Feuil2!$A$1:$B$5,2,0)</f>
        <v>0.25</v>
      </c>
      <c r="G113" s="85">
        <f t="shared" si="18"/>
        <v>3</v>
      </c>
      <c r="H113" s="220" t="s">
        <v>112</v>
      </c>
      <c r="I113" s="87" t="s">
        <v>157</v>
      </c>
      <c r="J113" s="96">
        <v>41</v>
      </c>
      <c r="K113" s="97">
        <f>IF(J113&lt;&gt;"",MAX(K$2:K112)+1,"")</f>
        <v>95</v>
      </c>
      <c r="L113" s="140" t="s">
        <v>161</v>
      </c>
      <c r="M113" s="333">
        <v>3</v>
      </c>
      <c r="N113" s="334" t="str">
        <f>IF('RESULTAT GLOBAL'!I$24="NON","Non Mesuré","Très satisfaisant")</f>
        <v>Très satisfaisant</v>
      </c>
      <c r="O113" s="475" t="str">
        <f>IF('RESULTAT GLOBAL'!I$24="Non","Absence de structure d'accueil","")</f>
        <v/>
      </c>
      <c r="P113" s="140" t="str">
        <f t="shared" si="15"/>
        <v/>
      </c>
      <c r="Q113" s="140" t="s">
        <v>160</v>
      </c>
      <c r="R113" s="245" t="s">
        <v>588</v>
      </c>
      <c r="S113" s="88"/>
    </row>
    <row r="114" spans="1:19" s="142" customFormat="1" ht="22.5" customHeight="1" x14ac:dyDescent="0.25">
      <c r="B114" s="130"/>
      <c r="C114" s="131" t="s">
        <v>340</v>
      </c>
      <c r="D114" s="131" t="s">
        <v>394</v>
      </c>
      <c r="E114" s="69" t="s">
        <v>424</v>
      </c>
      <c r="F114" s="261" t="e">
        <f>VLOOKUP(H114,Feuil2!$A$1:$B$5,2,0)</f>
        <v>#N/A</v>
      </c>
      <c r="H114" s="224"/>
      <c r="I114" s="143"/>
      <c r="J114" s="123"/>
      <c r="K114" s="97" t="str">
        <f>IF(J114&lt;&gt;"",MAX(K$2:K113)+1,"")</f>
        <v/>
      </c>
      <c r="L114" s="127" t="s">
        <v>394</v>
      </c>
      <c r="M114" s="306"/>
      <c r="N114" s="318"/>
      <c r="O114" s="715"/>
      <c r="P114" s="316" t="str">
        <f t="shared" si="15"/>
        <v/>
      </c>
      <c r="Q114" s="306"/>
      <c r="R114" s="376"/>
      <c r="S114" s="139"/>
    </row>
    <row r="115" spans="1:19" s="85" customFormat="1" ht="36" customHeight="1" x14ac:dyDescent="0.25">
      <c r="B115" s="61" t="s">
        <v>268</v>
      </c>
      <c r="C115" s="86" t="s">
        <v>340</v>
      </c>
      <c r="D115" s="86" t="s">
        <v>394</v>
      </c>
      <c r="E115" s="69" t="s">
        <v>424</v>
      </c>
      <c r="F115" s="261">
        <f>VLOOKUP(H115,Feuil2!$A$1:$B$5,2,0)</f>
        <v>0.1</v>
      </c>
      <c r="G115" s="85">
        <f t="shared" ref="G115:G120" si="20">IF(H115="Information et Communication",1,IF(H115="Savoir-faire Savoir-être",2,IF(H115="Confort et hygiène",3,IF(H115="Qualité de la prestation",5,IF(H115="Développement Durable",4)))))</f>
        <v>1</v>
      </c>
      <c r="H115" s="220" t="s">
        <v>40</v>
      </c>
      <c r="I115" s="87" t="s">
        <v>162</v>
      </c>
      <c r="J115" s="96">
        <v>42</v>
      </c>
      <c r="K115" s="97">
        <f>IF(J115&lt;&gt;"",MAX(K$2:K114)+1,"")</f>
        <v>96</v>
      </c>
      <c r="L115" s="327" t="s">
        <v>329</v>
      </c>
      <c r="M115" s="328">
        <v>1</v>
      </c>
      <c r="N115" s="329" t="str">
        <f>IF('RESULTAT GLOBAL'!I$24="NON","Non Mesuré","OUI")</f>
        <v>OUI</v>
      </c>
      <c r="O115" s="714" t="str">
        <f>IF('RESULTAT GLOBAL'!I$24="Non","Absence de structure d'accueil","")</f>
        <v/>
      </c>
      <c r="P115" s="341" t="str">
        <f t="shared" si="15"/>
        <v/>
      </c>
      <c r="Q115" s="327" t="s">
        <v>804</v>
      </c>
      <c r="R115" s="330" t="s">
        <v>588</v>
      </c>
      <c r="S115" s="88"/>
    </row>
    <row r="116" spans="1:19" s="85" customFormat="1" ht="36" customHeight="1" x14ac:dyDescent="0.25">
      <c r="B116" s="61" t="s">
        <v>268</v>
      </c>
      <c r="C116" s="86" t="s">
        <v>340</v>
      </c>
      <c r="D116" s="86" t="s">
        <v>394</v>
      </c>
      <c r="E116" s="69" t="s">
        <v>424</v>
      </c>
      <c r="F116" s="261">
        <f>VLOOKUP(H116,Feuil2!$A$1:$B$5,2,0)</f>
        <v>0.1</v>
      </c>
      <c r="G116" s="61">
        <f t="shared" si="20"/>
        <v>1</v>
      </c>
      <c r="H116" s="220" t="s">
        <v>40</v>
      </c>
      <c r="I116" s="87"/>
      <c r="J116" s="96">
        <v>100</v>
      </c>
      <c r="K116" s="97">
        <f>IF(J116&lt;&gt;"",MAX(K$2:K115)+1,"")</f>
        <v>97</v>
      </c>
      <c r="L116" s="124" t="s">
        <v>723</v>
      </c>
      <c r="M116" s="331">
        <v>1</v>
      </c>
      <c r="N116" s="332" t="str">
        <f>IF('RESULTAT GLOBAL'!I$24="NON","Non Mesuré","OUI")</f>
        <v>OUI</v>
      </c>
      <c r="O116" s="243" t="str">
        <f>IF('RESULTAT GLOBAL'!I$24="Non","Absence de structure d'accueil","")</f>
        <v/>
      </c>
      <c r="P116" s="338" t="str">
        <f t="shared" si="15"/>
        <v/>
      </c>
      <c r="Q116" s="124" t="s">
        <v>395</v>
      </c>
      <c r="R116" s="242" t="s">
        <v>588</v>
      </c>
      <c r="S116" s="88"/>
    </row>
    <row r="117" spans="1:19" s="85" customFormat="1" ht="36" customHeight="1" x14ac:dyDescent="0.25">
      <c r="B117" s="61" t="s">
        <v>268</v>
      </c>
      <c r="C117" s="86" t="s">
        <v>340</v>
      </c>
      <c r="D117" s="86" t="s">
        <v>394</v>
      </c>
      <c r="E117" s="69" t="s">
        <v>424</v>
      </c>
      <c r="F117" s="261">
        <f>VLOOKUP(H117,Feuil2!$A$1:$B$5,2,0)</f>
        <v>0.1</v>
      </c>
      <c r="G117" s="61">
        <f t="shared" si="20"/>
        <v>1</v>
      </c>
      <c r="H117" s="220" t="s">
        <v>40</v>
      </c>
      <c r="I117" s="87"/>
      <c r="J117" s="96">
        <v>100</v>
      </c>
      <c r="K117" s="97">
        <f>IF(J117&lt;&gt;"",MAX(K$2:K116)+1,"")</f>
        <v>98</v>
      </c>
      <c r="L117" s="124" t="s">
        <v>747</v>
      </c>
      <c r="M117" s="331">
        <v>1</v>
      </c>
      <c r="N117" s="332" t="str">
        <f>IF('RESULTAT GLOBAL'!I$24="NON","Non Mesuré","OUI")</f>
        <v>OUI</v>
      </c>
      <c r="O117" s="243" t="str">
        <f>IF('RESULTAT GLOBAL'!I$24="Non","Absence de structure d'accueil","")</f>
        <v/>
      </c>
      <c r="P117" s="338" t="str">
        <f t="shared" ref="P117" si="21">IF(ISERROR(SEARCH("Pas de NM possible",Q117)),"","oui")</f>
        <v/>
      </c>
      <c r="Q117" s="124" t="s">
        <v>395</v>
      </c>
      <c r="R117" s="242" t="s">
        <v>588</v>
      </c>
      <c r="S117" s="88"/>
    </row>
    <row r="118" spans="1:19" s="85" customFormat="1" ht="37.5" customHeight="1" x14ac:dyDescent="0.25">
      <c r="B118" s="61" t="s">
        <v>268</v>
      </c>
      <c r="C118" s="86" t="s">
        <v>340</v>
      </c>
      <c r="D118" s="86" t="s">
        <v>394</v>
      </c>
      <c r="E118" s="69" t="s">
        <v>424</v>
      </c>
      <c r="F118" s="261">
        <f>VLOOKUP(H118,Feuil2!$A$1:$B$5,2,0)</f>
        <v>0.1</v>
      </c>
      <c r="G118" s="85">
        <f t="shared" si="20"/>
        <v>1</v>
      </c>
      <c r="H118" s="220" t="s">
        <v>40</v>
      </c>
      <c r="I118" s="87" t="s">
        <v>162</v>
      </c>
      <c r="J118" s="96">
        <v>42</v>
      </c>
      <c r="K118" s="97">
        <f>IF(J118&lt;&gt;"",MAX(K$2:K117)+1,"")</f>
        <v>99</v>
      </c>
      <c r="L118" s="124" t="s">
        <v>164</v>
      </c>
      <c r="M118" s="214">
        <v>3</v>
      </c>
      <c r="N118" s="332" t="str">
        <f>IF('RESULTAT GLOBAL'!I$24="NON","Non Mesuré","OUI")</f>
        <v>OUI</v>
      </c>
      <c r="O118" s="243" t="str">
        <f>IF('RESULTAT GLOBAL'!I$24="Non","Absence de structure d'accueil","")</f>
        <v/>
      </c>
      <c r="P118" s="338" t="str">
        <f t="shared" si="15"/>
        <v/>
      </c>
      <c r="Q118" s="124" t="s">
        <v>165</v>
      </c>
      <c r="R118" s="242" t="s">
        <v>588</v>
      </c>
      <c r="S118" s="88"/>
    </row>
    <row r="119" spans="1:19" s="85" customFormat="1" ht="28.5" customHeight="1" x14ac:dyDescent="0.25">
      <c r="B119" s="61" t="s">
        <v>268</v>
      </c>
      <c r="C119" s="86" t="s">
        <v>340</v>
      </c>
      <c r="D119" s="86" t="s">
        <v>394</v>
      </c>
      <c r="E119" s="69" t="s">
        <v>424</v>
      </c>
      <c r="F119" s="261">
        <f>VLOOKUP(H119,Feuil2!$A$1:$B$5,2,0)</f>
        <v>0.1</v>
      </c>
      <c r="G119" s="85">
        <f t="shared" si="20"/>
        <v>1</v>
      </c>
      <c r="H119" s="220" t="s">
        <v>40</v>
      </c>
      <c r="I119" s="87" t="s">
        <v>162</v>
      </c>
      <c r="J119" s="96">
        <v>42</v>
      </c>
      <c r="K119" s="97">
        <f>IF(J119&lt;&gt;"",MAX(K$2:K118)+1,"")</f>
        <v>100</v>
      </c>
      <c r="L119" s="472" t="s">
        <v>550</v>
      </c>
      <c r="M119" s="516">
        <v>3</v>
      </c>
      <c r="N119" s="474" t="str">
        <f>IF('RESULTAT GLOBAL'!I$24="NON","Non Mesuré","OUI")</f>
        <v>OUI</v>
      </c>
      <c r="O119" s="243" t="str">
        <f>IF('RESULTAT GLOBAL'!I$24="Non","Absence de structure d'accueil","")</f>
        <v/>
      </c>
      <c r="P119" s="482"/>
      <c r="Q119" s="472" t="s">
        <v>464</v>
      </c>
      <c r="R119" s="476" t="s">
        <v>588</v>
      </c>
      <c r="S119" s="88"/>
    </row>
    <row r="120" spans="1:19" s="494" customFormat="1" ht="36" customHeight="1" x14ac:dyDescent="0.25">
      <c r="B120" s="525" t="s">
        <v>268</v>
      </c>
      <c r="C120" s="496" t="s">
        <v>340</v>
      </c>
      <c r="D120" s="86" t="s">
        <v>394</v>
      </c>
      <c r="E120" s="69" t="s">
        <v>424</v>
      </c>
      <c r="F120" s="498">
        <f>VLOOKUP(H120,Feuil2!$A$1:$B$5,2,0)</f>
        <v>0.2</v>
      </c>
      <c r="G120" s="494">
        <f t="shared" si="20"/>
        <v>5</v>
      </c>
      <c r="H120" s="499" t="s">
        <v>110</v>
      </c>
      <c r="I120" s="500" t="s">
        <v>162</v>
      </c>
      <c r="J120" s="501">
        <v>42</v>
      </c>
      <c r="K120" s="97">
        <f>IF(J120&lt;&gt;"",MAX(K$2:K119)+1,"")</f>
        <v>101</v>
      </c>
      <c r="L120" s="502" t="s">
        <v>641</v>
      </c>
      <c r="M120" s="526">
        <v>9</v>
      </c>
      <c r="N120" s="332" t="str">
        <f>IF('RESULTAT GLOBAL'!I$24="NON","Non Mesuré","OUI")</f>
        <v>OUI</v>
      </c>
      <c r="O120" s="243" t="str">
        <f>IF('RESULTAT GLOBAL'!I$24="Non","Absence de structure d'accueil","")</f>
        <v/>
      </c>
      <c r="P120" s="506"/>
      <c r="Q120" s="502" t="s">
        <v>642</v>
      </c>
      <c r="R120" s="507" t="s">
        <v>588</v>
      </c>
      <c r="S120" s="508"/>
    </row>
    <row r="121" spans="1:19" s="85" customFormat="1" ht="36.75" customHeight="1" x14ac:dyDescent="0.2">
      <c r="B121" s="61"/>
      <c r="C121" s="86" t="s">
        <v>340</v>
      </c>
      <c r="D121" s="86"/>
      <c r="E121" s="69"/>
      <c r="F121" s="261" t="e">
        <f>VLOOKUP(H121,Feuil2!$A$1:$B$5,2,0)</f>
        <v>#N/A</v>
      </c>
      <c r="H121" s="220"/>
      <c r="I121" s="87"/>
      <c r="J121" s="96"/>
      <c r="K121" s="97" t="str">
        <f>IF(J121&lt;&gt;"",MAX(K$2:K120)+1,"")</f>
        <v/>
      </c>
      <c r="L121" s="517" t="s">
        <v>341</v>
      </c>
      <c r="M121" s="518" t="s">
        <v>22</v>
      </c>
      <c r="N121" s="519" t="s">
        <v>23</v>
      </c>
      <c r="O121" s="520" t="s">
        <v>24</v>
      </c>
      <c r="P121" s="440" t="str">
        <f t="shared" si="15"/>
        <v/>
      </c>
      <c r="Q121" s="517" t="s">
        <v>25</v>
      </c>
      <c r="R121" s="521" t="s">
        <v>364</v>
      </c>
      <c r="S121" s="88"/>
    </row>
    <row r="122" spans="1:19" s="142" customFormat="1" ht="58.5" customHeight="1" x14ac:dyDescent="0.25">
      <c r="B122" s="130"/>
      <c r="C122" s="131" t="s">
        <v>340</v>
      </c>
      <c r="D122" s="131" t="s">
        <v>714</v>
      </c>
      <c r="E122" s="133"/>
      <c r="F122" s="261" t="e">
        <f>VLOOKUP(H122,Feuil2!$A$1:$B$5,2,0)</f>
        <v>#N/A</v>
      </c>
      <c r="H122" s="224"/>
      <c r="I122" s="143"/>
      <c r="J122" s="123"/>
      <c r="K122" s="97" t="str">
        <f>IF(J122&lt;&gt;"",MAX(K$2:K121)+1,"")</f>
        <v/>
      </c>
      <c r="L122" s="127" t="s">
        <v>288</v>
      </c>
      <c r="M122" s="306"/>
      <c r="N122" s="318"/>
      <c r="O122" s="371"/>
      <c r="P122" s="316" t="str">
        <f t="shared" si="15"/>
        <v/>
      </c>
      <c r="Q122" s="306"/>
      <c r="R122" s="376"/>
      <c r="S122" s="139"/>
    </row>
    <row r="123" spans="1:19" s="85" customFormat="1" ht="36" customHeight="1" x14ac:dyDescent="0.25">
      <c r="B123" s="61" t="s">
        <v>309</v>
      </c>
      <c r="C123" s="241" t="s">
        <v>341</v>
      </c>
      <c r="D123" s="131" t="s">
        <v>714</v>
      </c>
      <c r="E123" s="69"/>
      <c r="F123" s="261">
        <f>VLOOKUP(H123,Feuil2!$A$1:$B$5,2,0)</f>
        <v>0.35</v>
      </c>
      <c r="G123" s="85">
        <f t="shared" ref="G123" si="22">IF(H123="Information et Communication",1,IF(H123="Savoir-faire Savoir-être",2,IF(H123="Confort et hygiène",3,IF(H123="Qualité de la prestation",5,IF(H123="Développement Durable",4)))))</f>
        <v>2</v>
      </c>
      <c r="H123" s="220" t="s">
        <v>75</v>
      </c>
      <c r="I123" s="87" t="s">
        <v>133</v>
      </c>
      <c r="J123" s="96">
        <v>20</v>
      </c>
      <c r="K123" s="97">
        <f>IF(J123&lt;&gt;"",MAX(K$2:K122)+1,"")</f>
        <v>102</v>
      </c>
      <c r="L123" s="327" t="s">
        <v>265</v>
      </c>
      <c r="M123" s="328">
        <v>1</v>
      </c>
      <c r="N123" s="329" t="s">
        <v>0</v>
      </c>
      <c r="O123" s="340"/>
      <c r="P123" s="327" t="str">
        <f t="shared" si="15"/>
        <v>oui</v>
      </c>
      <c r="Q123" s="327" t="s">
        <v>117</v>
      </c>
      <c r="R123" s="330" t="s">
        <v>588</v>
      </c>
      <c r="S123" s="88"/>
    </row>
    <row r="124" spans="1:19" s="85" customFormat="1" ht="36" customHeight="1" x14ac:dyDescent="0.25">
      <c r="B124" s="61" t="s">
        <v>309</v>
      </c>
      <c r="C124" s="241" t="s">
        <v>341</v>
      </c>
      <c r="D124" s="131" t="s">
        <v>714</v>
      </c>
      <c r="E124" s="69"/>
      <c r="F124" s="261">
        <f>VLOOKUP(H124,Feuil2!$A$1:$B$5,2,0)</f>
        <v>0.35</v>
      </c>
      <c r="G124" s="85">
        <f t="shared" ref="G124:G131" si="23">IF(H124="Information et Communication",1,IF(H124="Savoir-faire Savoir-être",2,IF(H124="Confort et hygiène",3,IF(H124="Qualité de la prestation",5,IF(H124="Développement Durable",4)))))</f>
        <v>2</v>
      </c>
      <c r="H124" s="220" t="s">
        <v>75</v>
      </c>
      <c r="I124" s="87" t="s">
        <v>133</v>
      </c>
      <c r="J124" s="96">
        <v>20</v>
      </c>
      <c r="K124" s="97">
        <f>IF(J124&lt;&gt;"",MAX(K$2:K123)+1,"")</f>
        <v>103</v>
      </c>
      <c r="L124" s="124" t="s">
        <v>134</v>
      </c>
      <c r="M124" s="331">
        <v>1</v>
      </c>
      <c r="N124" s="332" t="s">
        <v>0</v>
      </c>
      <c r="O124" s="243"/>
      <c r="P124" s="124" t="str">
        <f t="shared" si="15"/>
        <v/>
      </c>
      <c r="Q124" s="124" t="s">
        <v>135</v>
      </c>
      <c r="R124" s="242" t="s">
        <v>588</v>
      </c>
      <c r="S124" s="88"/>
    </row>
    <row r="125" spans="1:19" s="85" customFormat="1" ht="66" customHeight="1" x14ac:dyDescent="0.25">
      <c r="B125" s="61" t="s">
        <v>309</v>
      </c>
      <c r="C125" s="241" t="s">
        <v>341</v>
      </c>
      <c r="D125" s="131" t="s">
        <v>714</v>
      </c>
      <c r="E125" s="69"/>
      <c r="F125" s="261">
        <f>VLOOKUP(H125,Feuil2!$A$1:$B$5,2,0)</f>
        <v>0.35</v>
      </c>
      <c r="G125" s="85">
        <f t="shared" ref="G125" si="24">IF(H125="Information et Communication",1,IF(H125="Savoir-faire Savoir-être",2,IF(H125="Confort et hygiène",3,IF(H125="Qualité de la prestation",5,IF(H125="Développement Durable",4)))))</f>
        <v>2</v>
      </c>
      <c r="H125" s="220" t="s">
        <v>75</v>
      </c>
      <c r="I125" s="87"/>
      <c r="J125" s="96">
        <v>200</v>
      </c>
      <c r="K125" s="97">
        <f>IF(J125&lt;&gt;"",MAX(K$2:K124)+1,"")</f>
        <v>104</v>
      </c>
      <c r="L125" s="124" t="s">
        <v>334</v>
      </c>
      <c r="M125" s="331">
        <v>1</v>
      </c>
      <c r="N125" s="332" t="s">
        <v>0</v>
      </c>
      <c r="O125" s="243"/>
      <c r="P125" s="338" t="str">
        <f>IF(ISERROR(SEARCH("Pas de NM possible",Q125)),"","oui")</f>
        <v/>
      </c>
      <c r="Q125" s="124" t="s">
        <v>335</v>
      </c>
      <c r="R125" s="242" t="s">
        <v>588</v>
      </c>
      <c r="S125" s="88"/>
    </row>
    <row r="126" spans="1:19" s="85" customFormat="1" ht="36" customHeight="1" x14ac:dyDescent="0.25">
      <c r="B126" s="61" t="s">
        <v>309</v>
      </c>
      <c r="C126" s="241" t="s">
        <v>341</v>
      </c>
      <c r="D126" s="131" t="s">
        <v>714</v>
      </c>
      <c r="E126" s="69"/>
      <c r="F126" s="261">
        <f>VLOOKUP(H126,Feuil2!$A$1:$B$5,2,0)</f>
        <v>0.35</v>
      </c>
      <c r="G126" s="85">
        <f t="shared" si="23"/>
        <v>2</v>
      </c>
      <c r="H126" s="220" t="s">
        <v>75</v>
      </c>
      <c r="I126" s="87" t="s">
        <v>133</v>
      </c>
      <c r="J126" s="96">
        <v>20</v>
      </c>
      <c r="K126" s="97">
        <f>IF(J126&lt;&gt;"",MAX(K$2:K125)+1,"")</f>
        <v>105</v>
      </c>
      <c r="L126" s="124" t="s">
        <v>136</v>
      </c>
      <c r="M126" s="331">
        <v>1</v>
      </c>
      <c r="N126" s="332" t="s">
        <v>0</v>
      </c>
      <c r="O126" s="243"/>
      <c r="P126" s="124" t="str">
        <f t="shared" si="15"/>
        <v/>
      </c>
      <c r="Q126" s="124" t="s">
        <v>137</v>
      </c>
      <c r="R126" s="242" t="s">
        <v>588</v>
      </c>
      <c r="S126" s="88"/>
    </row>
    <row r="127" spans="1:19" s="85" customFormat="1" ht="36" customHeight="1" x14ac:dyDescent="0.25">
      <c r="B127" s="61" t="s">
        <v>309</v>
      </c>
      <c r="C127" s="241" t="s">
        <v>341</v>
      </c>
      <c r="D127" s="131" t="s">
        <v>714</v>
      </c>
      <c r="E127" s="69"/>
      <c r="F127" s="261">
        <f>VLOOKUP(H127,Feuil2!$A$1:$B$5,2,0)</f>
        <v>0.35</v>
      </c>
      <c r="G127" s="85">
        <f t="shared" si="23"/>
        <v>2</v>
      </c>
      <c r="H127" s="220" t="s">
        <v>75</v>
      </c>
      <c r="I127" s="87" t="s">
        <v>133</v>
      </c>
      <c r="J127" s="96">
        <v>20</v>
      </c>
      <c r="K127" s="97">
        <f>IF(J127&lt;&gt;"",MAX(K$2:K126)+1,"")</f>
        <v>106</v>
      </c>
      <c r="L127" s="124" t="s">
        <v>138</v>
      </c>
      <c r="M127" s="331">
        <v>3</v>
      </c>
      <c r="N127" s="332" t="s">
        <v>0</v>
      </c>
      <c r="O127" s="243"/>
      <c r="P127" s="124" t="str">
        <f t="shared" si="15"/>
        <v/>
      </c>
      <c r="Q127" s="342" t="s">
        <v>721</v>
      </c>
      <c r="R127" s="242" t="s">
        <v>588</v>
      </c>
      <c r="S127" s="88"/>
    </row>
    <row r="128" spans="1:19" s="85" customFormat="1" ht="38.25" customHeight="1" x14ac:dyDescent="0.25">
      <c r="B128" s="61" t="s">
        <v>309</v>
      </c>
      <c r="C128" s="241" t="s">
        <v>341</v>
      </c>
      <c r="D128" s="131" t="s">
        <v>714</v>
      </c>
      <c r="E128" s="69"/>
      <c r="F128" s="261">
        <f>VLOOKUP(H128,Feuil2!$A$1:$B$5,2,0)</f>
        <v>0.35</v>
      </c>
      <c r="G128" s="85">
        <f t="shared" si="23"/>
        <v>2</v>
      </c>
      <c r="H128" s="220" t="s">
        <v>75</v>
      </c>
      <c r="I128" s="87" t="s">
        <v>139</v>
      </c>
      <c r="J128" s="96">
        <v>17</v>
      </c>
      <c r="K128" s="97">
        <f>IF(J128&lt;&gt;"",MAX(K$2:K127)+1,"")</f>
        <v>107</v>
      </c>
      <c r="L128" s="124" t="s">
        <v>140</v>
      </c>
      <c r="M128" s="331">
        <v>3</v>
      </c>
      <c r="N128" s="332" t="s">
        <v>0</v>
      </c>
      <c r="O128" s="243"/>
      <c r="P128" s="124" t="str">
        <f t="shared" si="15"/>
        <v/>
      </c>
      <c r="Q128" s="124" t="s">
        <v>721</v>
      </c>
      <c r="R128" s="242" t="s">
        <v>588</v>
      </c>
      <c r="S128" s="88"/>
    </row>
    <row r="129" spans="2:19" s="85" customFormat="1" ht="36" customHeight="1" x14ac:dyDescent="0.25">
      <c r="B129" s="61" t="s">
        <v>309</v>
      </c>
      <c r="C129" s="241" t="s">
        <v>341</v>
      </c>
      <c r="D129" s="131" t="s">
        <v>714</v>
      </c>
      <c r="E129" s="69"/>
      <c r="F129" s="261">
        <f>VLOOKUP(H129,Feuil2!$A$1:$B$5,2,0)</f>
        <v>0.35</v>
      </c>
      <c r="G129" s="85">
        <f t="shared" si="23"/>
        <v>2</v>
      </c>
      <c r="H129" s="220" t="s">
        <v>75</v>
      </c>
      <c r="I129" s="87" t="s">
        <v>139</v>
      </c>
      <c r="J129" s="96">
        <v>17</v>
      </c>
      <c r="K129" s="97">
        <f>IF(J129&lt;&gt;"",MAX(K$2:K128)+1,"")</f>
        <v>108</v>
      </c>
      <c r="L129" s="124" t="s">
        <v>141</v>
      </c>
      <c r="M129" s="331">
        <v>9</v>
      </c>
      <c r="N129" s="332" t="s">
        <v>330</v>
      </c>
      <c r="O129" s="243"/>
      <c r="P129" s="124" t="str">
        <f t="shared" si="15"/>
        <v/>
      </c>
      <c r="Q129" s="124" t="s">
        <v>757</v>
      </c>
      <c r="R129" s="242" t="s">
        <v>588</v>
      </c>
      <c r="S129" s="88"/>
    </row>
    <row r="130" spans="2:19" s="85" customFormat="1" ht="61.5" customHeight="1" x14ac:dyDescent="0.25">
      <c r="B130" s="61" t="s">
        <v>309</v>
      </c>
      <c r="C130" s="241" t="s">
        <v>341</v>
      </c>
      <c r="D130" s="131" t="s">
        <v>714</v>
      </c>
      <c r="E130" s="69"/>
      <c r="F130" s="261">
        <f>VLOOKUP(H130,Feuil2!$A$1:$B$5,2,0)</f>
        <v>0.35</v>
      </c>
      <c r="G130" s="85">
        <f t="shared" si="23"/>
        <v>2</v>
      </c>
      <c r="H130" s="220" t="s">
        <v>75</v>
      </c>
      <c r="I130" s="87" t="s">
        <v>139</v>
      </c>
      <c r="J130" s="96">
        <v>17</v>
      </c>
      <c r="K130" s="97">
        <f>IF(J130&lt;&gt;"",MAX(K$2:K129)+1,"")</f>
        <v>109</v>
      </c>
      <c r="L130" s="342" t="s">
        <v>142</v>
      </c>
      <c r="M130" s="331">
        <v>3</v>
      </c>
      <c r="N130" s="332" t="s">
        <v>0</v>
      </c>
      <c r="O130" s="243"/>
      <c r="P130" s="124" t="str">
        <f t="shared" si="15"/>
        <v/>
      </c>
      <c r="Q130" s="124"/>
      <c r="R130" s="242" t="s">
        <v>588</v>
      </c>
      <c r="S130" s="88"/>
    </row>
    <row r="131" spans="2:19" s="85" customFormat="1" ht="33.75" customHeight="1" x14ac:dyDescent="0.25">
      <c r="B131" s="61" t="s">
        <v>309</v>
      </c>
      <c r="C131" s="241" t="s">
        <v>341</v>
      </c>
      <c r="D131" s="131" t="s">
        <v>714</v>
      </c>
      <c r="E131" s="69"/>
      <c r="F131" s="261">
        <f>VLOOKUP(H131,Feuil2!$A$1:$B$5,2,0)</f>
        <v>0.35</v>
      </c>
      <c r="G131" s="85">
        <f t="shared" si="23"/>
        <v>2</v>
      </c>
      <c r="H131" s="220" t="s">
        <v>75</v>
      </c>
      <c r="I131" s="87" t="s">
        <v>145</v>
      </c>
      <c r="J131" s="96">
        <v>18</v>
      </c>
      <c r="K131" s="97">
        <f>IF(J131&lt;&gt;"",MAX(K$2:K130)+1,"")</f>
        <v>110</v>
      </c>
      <c r="L131" s="342" t="s">
        <v>146</v>
      </c>
      <c r="M131" s="331">
        <v>1</v>
      </c>
      <c r="N131" s="332" t="s">
        <v>0</v>
      </c>
      <c r="O131" s="243"/>
      <c r="P131" s="124" t="str">
        <f t="shared" si="15"/>
        <v/>
      </c>
      <c r="Q131" s="342" t="s">
        <v>535</v>
      </c>
      <c r="R131" s="242" t="s">
        <v>588</v>
      </c>
      <c r="S131" s="88"/>
    </row>
    <row r="132" spans="2:19" s="85" customFormat="1" ht="36.75" customHeight="1" x14ac:dyDescent="0.25">
      <c r="B132" s="61" t="s">
        <v>309</v>
      </c>
      <c r="C132" s="241" t="s">
        <v>341</v>
      </c>
      <c r="D132" s="131" t="s">
        <v>714</v>
      </c>
      <c r="E132" s="69"/>
      <c r="F132" s="261">
        <f>VLOOKUP(H132,Feuil2!$A$1:$B$5,2,0)</f>
        <v>0.35</v>
      </c>
      <c r="G132" s="85">
        <f>IF(H132="Information et Communication",1,IF(H132="Savoir-faire Savoir-être",2,IF(H132="Confort et hygiène",3,IF(H132="Qualité de la prestation",5,IF(H132="Développement Durable",4)))))</f>
        <v>2</v>
      </c>
      <c r="H132" s="220" t="s">
        <v>75</v>
      </c>
      <c r="I132" s="87" t="s">
        <v>145</v>
      </c>
      <c r="J132" s="96">
        <v>18</v>
      </c>
      <c r="K132" s="97">
        <f>IF(J132&lt;&gt;"",MAX(K$2:K131)+1,"")</f>
        <v>111</v>
      </c>
      <c r="L132" s="124" t="s">
        <v>649</v>
      </c>
      <c r="M132" s="331">
        <v>3</v>
      </c>
      <c r="N132" s="332" t="s">
        <v>0</v>
      </c>
      <c r="O132" s="243"/>
      <c r="P132" s="124" t="str">
        <f>IF(ISERROR(SEARCH("Pas de NM possible",Q132)),"","oui")</f>
        <v>oui</v>
      </c>
      <c r="Q132" s="124" t="s">
        <v>396</v>
      </c>
      <c r="R132" s="242" t="s">
        <v>588</v>
      </c>
      <c r="S132" s="88"/>
    </row>
    <row r="133" spans="2:19" s="85" customFormat="1" ht="57" customHeight="1" x14ac:dyDescent="0.25">
      <c r="B133" s="61" t="s">
        <v>309</v>
      </c>
      <c r="C133" s="241" t="s">
        <v>341</v>
      </c>
      <c r="D133" s="131" t="s">
        <v>714</v>
      </c>
      <c r="E133" s="69"/>
      <c r="F133" s="261">
        <f>VLOOKUP(H133,Feuil2!$A$1:$B$5,2,0)</f>
        <v>0.35</v>
      </c>
      <c r="G133" s="85">
        <f t="shared" ref="G133" si="25">IF(H133="Information et Communication",1,IF(H133="Savoir-faire Savoir-être",2,IF(H133="Confort et hygiène",3,IF(H133="Qualité de la prestation",5,IF(H133="Développement Durable",4)))))</f>
        <v>2</v>
      </c>
      <c r="H133" s="220" t="s">
        <v>75</v>
      </c>
      <c r="I133" s="87"/>
      <c r="J133" s="96">
        <v>200</v>
      </c>
      <c r="K133" s="97">
        <f>IF(J133&lt;&gt;"",MAX(K$2:K132)+1,"")</f>
        <v>112</v>
      </c>
      <c r="L133" s="140" t="s">
        <v>650</v>
      </c>
      <c r="M133" s="217">
        <v>3</v>
      </c>
      <c r="N133" s="334" t="s">
        <v>0</v>
      </c>
      <c r="O133" s="244"/>
      <c r="P133" s="335"/>
      <c r="Q133" s="140" t="s">
        <v>609</v>
      </c>
      <c r="R133" s="245" t="s">
        <v>588</v>
      </c>
      <c r="S133" s="88"/>
    </row>
    <row r="134" spans="2:19" s="142" customFormat="1" ht="39" customHeight="1" x14ac:dyDescent="0.25">
      <c r="B134" s="130"/>
      <c r="C134" s="241" t="s">
        <v>341</v>
      </c>
      <c r="D134" s="131" t="s">
        <v>289</v>
      </c>
      <c r="E134" s="133"/>
      <c r="F134" s="261" t="e">
        <f>VLOOKUP(H134,Feuil2!$A$1:$B$5,2,0)</f>
        <v>#N/A</v>
      </c>
      <c r="H134" s="224"/>
      <c r="I134" s="143"/>
      <c r="J134" s="123"/>
      <c r="K134" s="97" t="str">
        <f>IF(J134&lt;&gt;"",MAX(K$2:K133)+1,"")</f>
        <v/>
      </c>
      <c r="L134" s="127" t="s">
        <v>289</v>
      </c>
      <c r="M134" s="306"/>
      <c r="N134" s="318"/>
      <c r="O134" s="371"/>
      <c r="P134" s="316" t="str">
        <f t="shared" ref="P134:P139" si="26">IF(ISERROR(SEARCH("Pas de NM possible",Q134)),"","oui")</f>
        <v/>
      </c>
      <c r="Q134" s="125"/>
      <c r="R134" s="376"/>
      <c r="S134" s="139"/>
    </row>
    <row r="135" spans="2:19" s="85" customFormat="1" ht="36" customHeight="1" x14ac:dyDescent="0.2">
      <c r="B135" s="61" t="s">
        <v>309</v>
      </c>
      <c r="C135" s="241" t="s">
        <v>341</v>
      </c>
      <c r="D135" s="86" t="s">
        <v>289</v>
      </c>
      <c r="E135" s="69"/>
      <c r="F135" s="261">
        <f>VLOOKUP(H135,Feuil2!$A$1:$B$5,2,0)</f>
        <v>0.35</v>
      </c>
      <c r="G135" s="85">
        <f t="shared" ref="G135:G139" si="27">IF(H135="Information et Communication",1,IF(H135="Savoir-faire Savoir-être",2,IF(H135="Confort et hygiène",3,IF(H135="Qualité de la prestation",5,IF(H135="Développement Durable",4)))))</f>
        <v>2</v>
      </c>
      <c r="H135" s="220" t="s">
        <v>75</v>
      </c>
      <c r="I135" s="87" t="s">
        <v>133</v>
      </c>
      <c r="J135" s="96">
        <v>20</v>
      </c>
      <c r="K135" s="97">
        <f>IF(J135&lt;&gt;"",MAX(K$2:K134)+1,"")</f>
        <v>113</v>
      </c>
      <c r="L135" s="327" t="s">
        <v>287</v>
      </c>
      <c r="M135" s="328">
        <v>1</v>
      </c>
      <c r="N135" s="329" t="s">
        <v>0</v>
      </c>
      <c r="O135" s="340"/>
      <c r="P135" s="327" t="str">
        <f t="shared" si="26"/>
        <v/>
      </c>
      <c r="Q135" s="327" t="s">
        <v>644</v>
      </c>
      <c r="R135" s="330" t="s">
        <v>588</v>
      </c>
      <c r="S135" s="88"/>
    </row>
    <row r="136" spans="2:19" s="85" customFormat="1" ht="51.75" customHeight="1" x14ac:dyDescent="0.2">
      <c r="B136" s="61" t="s">
        <v>309</v>
      </c>
      <c r="C136" s="241" t="s">
        <v>341</v>
      </c>
      <c r="D136" s="86" t="s">
        <v>289</v>
      </c>
      <c r="E136" s="69"/>
      <c r="F136" s="261">
        <f>VLOOKUP(H136,Feuil2!$A$1:$B$5,2,0)</f>
        <v>0.35</v>
      </c>
      <c r="G136" s="85">
        <f t="shared" si="27"/>
        <v>2</v>
      </c>
      <c r="H136" s="220" t="s">
        <v>75</v>
      </c>
      <c r="I136" s="87" t="s">
        <v>133</v>
      </c>
      <c r="J136" s="96">
        <v>20</v>
      </c>
      <c r="K136" s="97">
        <f>IF(J136&lt;&gt;"",MAX(K$2:K135)+1,"")</f>
        <v>114</v>
      </c>
      <c r="L136" s="124" t="s">
        <v>397</v>
      </c>
      <c r="M136" s="331">
        <v>1</v>
      </c>
      <c r="N136" s="332" t="s">
        <v>0</v>
      </c>
      <c r="O136" s="243"/>
      <c r="P136" s="124" t="str">
        <f t="shared" si="26"/>
        <v/>
      </c>
      <c r="Q136" s="124" t="s">
        <v>645</v>
      </c>
      <c r="R136" s="242" t="s">
        <v>588</v>
      </c>
      <c r="S136" s="88"/>
    </row>
    <row r="137" spans="2:19" s="85" customFormat="1" ht="36" customHeight="1" x14ac:dyDescent="0.2">
      <c r="B137" s="61" t="s">
        <v>309</v>
      </c>
      <c r="C137" s="241" t="s">
        <v>341</v>
      </c>
      <c r="D137" s="86" t="s">
        <v>289</v>
      </c>
      <c r="E137" s="69"/>
      <c r="F137" s="261">
        <f>VLOOKUP(H137,Feuil2!$A$1:$B$5,2,0)</f>
        <v>0.35</v>
      </c>
      <c r="G137" s="85">
        <f t="shared" si="27"/>
        <v>2</v>
      </c>
      <c r="H137" s="220" t="s">
        <v>75</v>
      </c>
      <c r="I137" s="87" t="s">
        <v>133</v>
      </c>
      <c r="J137" s="96">
        <v>20</v>
      </c>
      <c r="K137" s="97">
        <f>IF(J137&lt;&gt;"",MAX(K$2:K136)+1,"")</f>
        <v>115</v>
      </c>
      <c r="L137" s="124" t="s">
        <v>284</v>
      </c>
      <c r="M137" s="331">
        <v>1</v>
      </c>
      <c r="N137" s="332" t="s">
        <v>0</v>
      </c>
      <c r="O137" s="243"/>
      <c r="P137" s="124" t="str">
        <f t="shared" si="26"/>
        <v/>
      </c>
      <c r="Q137" s="124" t="s">
        <v>646</v>
      </c>
      <c r="R137" s="242" t="s">
        <v>588</v>
      </c>
      <c r="S137" s="88"/>
    </row>
    <row r="138" spans="2:19" s="85" customFormat="1" ht="36" customHeight="1" x14ac:dyDescent="0.2">
      <c r="B138" s="61" t="s">
        <v>309</v>
      </c>
      <c r="C138" s="241" t="s">
        <v>341</v>
      </c>
      <c r="D138" s="86" t="s">
        <v>289</v>
      </c>
      <c r="E138" s="69"/>
      <c r="F138" s="261">
        <f>VLOOKUP(H138,Feuil2!$A$1:$B$5,2,0)</f>
        <v>0.35</v>
      </c>
      <c r="G138" s="85">
        <f t="shared" si="27"/>
        <v>2</v>
      </c>
      <c r="H138" s="220" t="s">
        <v>75</v>
      </c>
      <c r="I138" s="87" t="s">
        <v>133</v>
      </c>
      <c r="J138" s="96">
        <v>20</v>
      </c>
      <c r="K138" s="97">
        <f>IF(J138&lt;&gt;"",MAX(K$2:K137)+1,"")</f>
        <v>116</v>
      </c>
      <c r="L138" s="124" t="s">
        <v>285</v>
      </c>
      <c r="M138" s="331">
        <v>3</v>
      </c>
      <c r="N138" s="332" t="s">
        <v>0</v>
      </c>
      <c r="O138" s="243"/>
      <c r="P138" s="124" t="str">
        <f t="shared" si="26"/>
        <v/>
      </c>
      <c r="Q138" s="124" t="s">
        <v>647</v>
      </c>
      <c r="R138" s="242" t="s">
        <v>588</v>
      </c>
      <c r="S138" s="88"/>
    </row>
    <row r="139" spans="2:19" s="85" customFormat="1" ht="36" customHeight="1" x14ac:dyDescent="0.2">
      <c r="B139" s="61" t="s">
        <v>309</v>
      </c>
      <c r="C139" s="241" t="s">
        <v>341</v>
      </c>
      <c r="D139" s="86" t="s">
        <v>289</v>
      </c>
      <c r="E139" s="69"/>
      <c r="F139" s="261">
        <f>VLOOKUP(H139,Feuil2!$A$1:$B$5,2,0)</f>
        <v>0.35</v>
      </c>
      <c r="G139" s="85">
        <f t="shared" si="27"/>
        <v>2</v>
      </c>
      <c r="H139" s="220" t="s">
        <v>75</v>
      </c>
      <c r="I139" s="87" t="s">
        <v>139</v>
      </c>
      <c r="J139" s="96">
        <v>17</v>
      </c>
      <c r="K139" s="97">
        <f>IF(J139&lt;&gt;"",MAX(K$2:K138)+1,"")</f>
        <v>117</v>
      </c>
      <c r="L139" s="140" t="s">
        <v>286</v>
      </c>
      <c r="M139" s="333">
        <v>3</v>
      </c>
      <c r="N139" s="334" t="s">
        <v>0</v>
      </c>
      <c r="O139" s="244"/>
      <c r="P139" s="140" t="str">
        <f t="shared" si="26"/>
        <v/>
      </c>
      <c r="Q139" s="140" t="s">
        <v>647</v>
      </c>
      <c r="R139" s="245" t="s">
        <v>588</v>
      </c>
      <c r="S139" s="88"/>
    </row>
    <row r="140" spans="2:19" s="142" customFormat="1" ht="30" customHeight="1" x14ac:dyDescent="0.25">
      <c r="B140" s="130"/>
      <c r="C140" s="241" t="s">
        <v>341</v>
      </c>
      <c r="D140" s="131"/>
      <c r="E140" s="133"/>
      <c r="F140" s="261"/>
      <c r="H140" s="224"/>
      <c r="I140" s="143"/>
      <c r="J140" s="123"/>
      <c r="K140" s="97" t="str">
        <f>IF(J140&lt;&gt;"",MAX(K$2:K139)+1,"")</f>
        <v/>
      </c>
      <c r="L140" s="127" t="s">
        <v>651</v>
      </c>
      <c r="M140" s="306"/>
      <c r="N140" s="318"/>
      <c r="O140" s="371"/>
      <c r="P140" s="316"/>
      <c r="Q140" s="125"/>
      <c r="R140" s="376"/>
      <c r="S140" s="139"/>
    </row>
    <row r="141" spans="2:19" s="527" customFormat="1" ht="27" customHeight="1" x14ac:dyDescent="0.25">
      <c r="B141" s="528" t="s">
        <v>309</v>
      </c>
      <c r="C141" s="241" t="s">
        <v>341</v>
      </c>
      <c r="D141" s="127" t="s">
        <v>651</v>
      </c>
      <c r="E141" s="529"/>
      <c r="F141" s="530">
        <f>VLOOKUP(H141,Feuil2!$A$1:$B$5,2,0)</f>
        <v>0.35</v>
      </c>
      <c r="G141" s="527">
        <f>IF(H141="Information et Communication",1,IF(H141="Savoir-faire Savoir-être",2,IF(H141="Confort et hygiène",3,IF(H141="Qualité de la prestation",5,IF(H141="Développement Durable",4)))))</f>
        <v>2</v>
      </c>
      <c r="H141" s="531" t="s">
        <v>75</v>
      </c>
      <c r="I141" s="532" t="s">
        <v>190</v>
      </c>
      <c r="J141" s="533">
        <v>24</v>
      </c>
      <c r="K141" s="97">
        <f>IF(J141&lt;&gt;"",MAX(K$2:K140)+1,"")</f>
        <v>118</v>
      </c>
      <c r="L141" s="534" t="s">
        <v>763</v>
      </c>
      <c r="M141" s="535">
        <v>3</v>
      </c>
      <c r="N141" s="536" t="s">
        <v>0</v>
      </c>
      <c r="O141" s="537"/>
      <c r="P141" s="534" t="str">
        <f>IF(ISERROR(SEARCH("Pas de NM possible",Q141)),"","oui")</f>
        <v/>
      </c>
      <c r="Q141" s="700" t="s">
        <v>762</v>
      </c>
      <c r="R141" s="538" t="s">
        <v>588</v>
      </c>
      <c r="S141" s="539"/>
    </row>
    <row r="142" spans="2:19" s="85" customFormat="1" ht="28.5" customHeight="1" x14ac:dyDescent="0.25">
      <c r="B142" s="61" t="s">
        <v>309</v>
      </c>
      <c r="C142" s="241" t="s">
        <v>341</v>
      </c>
      <c r="D142" s="127" t="s">
        <v>651</v>
      </c>
      <c r="E142" s="69"/>
      <c r="F142" s="261">
        <f>VLOOKUP(H142,Feuil2!$A$1:$B$5,2,0)</f>
        <v>0.35</v>
      </c>
      <c r="G142" s="85">
        <f>IF(H142="Information et Communication",1,IF(H142="Savoir-faire Savoir-être",2,IF(H142="Confort et hygiène",3,IF(H142="Qualité de la prestation",5,IF(H142="Développement Durable",4)))))</f>
        <v>2</v>
      </c>
      <c r="H142" s="220" t="s">
        <v>75</v>
      </c>
      <c r="I142" s="87" t="s">
        <v>190</v>
      </c>
      <c r="J142" s="96">
        <v>24</v>
      </c>
      <c r="K142" s="97">
        <f>IF(J142&lt;&gt;"",MAX(K$2:K141)+1,"")</f>
        <v>119</v>
      </c>
      <c r="L142" s="124" t="s">
        <v>458</v>
      </c>
      <c r="M142" s="331">
        <v>1</v>
      </c>
      <c r="N142" s="332" t="s">
        <v>0</v>
      </c>
      <c r="O142" s="243"/>
      <c r="P142" s="124" t="str">
        <f>IF(ISERROR(SEARCH("Pas de NM possible",Q142)),"","oui")</f>
        <v/>
      </c>
      <c r="Q142" s="124"/>
      <c r="R142" s="242" t="s">
        <v>588</v>
      </c>
      <c r="S142" s="88"/>
    </row>
    <row r="143" spans="2:19" s="85" customFormat="1" ht="28.5" customHeight="1" x14ac:dyDescent="0.25">
      <c r="B143" s="61" t="s">
        <v>309</v>
      </c>
      <c r="C143" s="241" t="s">
        <v>341</v>
      </c>
      <c r="D143" s="127" t="s">
        <v>651</v>
      </c>
      <c r="E143" s="69"/>
      <c r="F143" s="261">
        <f>VLOOKUP(H143,Feuil2!$A$1:$B$5,2,0)</f>
        <v>0.35</v>
      </c>
      <c r="G143" s="85">
        <f>IF(H143="Information et Communication",1,IF(H143="Savoir-faire Savoir-être",2,IF(H143="Confort et hygiène",3,IF(H143="Qualité de la prestation",5,IF(H143="Développement Durable",4)))))</f>
        <v>2</v>
      </c>
      <c r="H143" s="220" t="s">
        <v>75</v>
      </c>
      <c r="I143" s="87" t="s">
        <v>190</v>
      </c>
      <c r="J143" s="96">
        <v>24</v>
      </c>
      <c r="K143" s="97">
        <f>IF(J143&lt;&gt;"",MAX(K$2:K142)+1,"")</f>
        <v>120</v>
      </c>
      <c r="L143" s="124" t="s">
        <v>643</v>
      </c>
      <c r="M143" s="331">
        <v>1</v>
      </c>
      <c r="N143" s="332" t="s">
        <v>0</v>
      </c>
      <c r="O143" s="243"/>
      <c r="P143" s="124" t="str">
        <f>IF(ISERROR(SEARCH("Pas de NM possible",Q143)),"","oui")</f>
        <v/>
      </c>
      <c r="Q143" s="124"/>
      <c r="R143" s="242" t="s">
        <v>588</v>
      </c>
      <c r="S143" s="88"/>
    </row>
    <row r="144" spans="2:19" s="85" customFormat="1" ht="37.5" customHeight="1" x14ac:dyDescent="0.25">
      <c r="B144" s="61" t="s">
        <v>309</v>
      </c>
      <c r="C144" s="241" t="s">
        <v>341</v>
      </c>
      <c r="D144" s="127" t="s">
        <v>651</v>
      </c>
      <c r="E144" s="69"/>
      <c r="F144" s="261">
        <f>VLOOKUP(H144,Feuil2!$A$1:$B$5,2,0)</f>
        <v>0.35</v>
      </c>
      <c r="G144" s="61">
        <f>IF(H144="Information et Communication",1,IF(H144="Savoir-faire Savoir-être",2,IF(H144="Confort et hygiène",3,IF(H144="Qualité de la prestation",5,IF(H144="Développement Durable",4)))))</f>
        <v>2</v>
      </c>
      <c r="H144" s="220" t="s">
        <v>75</v>
      </c>
      <c r="I144" s="87" t="s">
        <v>182</v>
      </c>
      <c r="J144" s="96">
        <v>200</v>
      </c>
      <c r="K144" s="97">
        <f>IF(J144&lt;&gt;"",MAX(K$2:K143)+1,"")</f>
        <v>121</v>
      </c>
      <c r="L144" s="336" t="s">
        <v>648</v>
      </c>
      <c r="M144" s="333">
        <v>9</v>
      </c>
      <c r="N144" s="334" t="s">
        <v>0</v>
      </c>
      <c r="O144" s="244"/>
      <c r="P144" s="140" t="str">
        <f>IF(ISERROR(SEARCH("Pas de NM possible",Q144)),"","oui")</f>
        <v/>
      </c>
      <c r="Q144" s="336" t="s">
        <v>586</v>
      </c>
      <c r="R144" s="245" t="s">
        <v>588</v>
      </c>
      <c r="S144" s="88"/>
    </row>
    <row r="145" spans="2:19" s="85" customFormat="1" ht="36.75" customHeight="1" x14ac:dyDescent="0.2">
      <c r="B145" s="61"/>
      <c r="C145" s="241" t="s">
        <v>341</v>
      </c>
      <c r="D145" s="69"/>
      <c r="E145" s="69"/>
      <c r="F145" s="261" t="e">
        <f>VLOOKUP(H145,Feuil2!$A$1:$B$5,2,0)</f>
        <v>#N/A</v>
      </c>
      <c r="H145" s="209"/>
      <c r="I145" s="95"/>
      <c r="J145" s="96"/>
      <c r="K145" s="97" t="str">
        <f>IF(J145&lt;&gt;"",MAX(K$2:K144)+1,"")</f>
        <v/>
      </c>
      <c r="L145" s="432" t="s">
        <v>342</v>
      </c>
      <c r="M145" s="433" t="s">
        <v>22</v>
      </c>
      <c r="N145" s="434" t="s">
        <v>23</v>
      </c>
      <c r="O145" s="435" t="s">
        <v>24</v>
      </c>
      <c r="P145" s="440" t="str">
        <f t="shared" si="15"/>
        <v/>
      </c>
      <c r="Q145" s="432" t="s">
        <v>25</v>
      </c>
      <c r="R145" s="439" t="s">
        <v>364</v>
      </c>
      <c r="S145" s="88"/>
    </row>
    <row r="146" spans="2:19" s="142" customFormat="1" ht="33" customHeight="1" x14ac:dyDescent="0.25">
      <c r="B146" s="130"/>
      <c r="C146" s="131" t="s">
        <v>342</v>
      </c>
      <c r="D146" s="86" t="s">
        <v>166</v>
      </c>
      <c r="E146" s="133"/>
      <c r="F146" s="261" t="e">
        <f>VLOOKUP(H146,Feuil2!$A$1:$B$5,2,0)</f>
        <v>#N/A</v>
      </c>
      <c r="H146" s="224"/>
      <c r="I146" s="143"/>
      <c r="J146" s="123"/>
      <c r="K146" s="97" t="str">
        <f>IF(J146&lt;&gt;"",MAX(K$2:K145)+1,"")</f>
        <v/>
      </c>
      <c r="L146" s="127" t="s">
        <v>166</v>
      </c>
      <c r="M146" s="306"/>
      <c r="N146" s="318"/>
      <c r="O146" s="371"/>
      <c r="P146" s="316" t="str">
        <f t="shared" si="15"/>
        <v/>
      </c>
      <c r="Q146" s="306"/>
      <c r="R146" s="376"/>
      <c r="S146" s="139"/>
    </row>
    <row r="147" spans="2:19" s="85" customFormat="1" ht="36" customHeight="1" x14ac:dyDescent="0.2">
      <c r="B147" s="61" t="s">
        <v>309</v>
      </c>
      <c r="C147" s="86" t="s">
        <v>342</v>
      </c>
      <c r="D147" s="86" t="s">
        <v>166</v>
      </c>
      <c r="E147" s="69"/>
      <c r="F147" s="261">
        <f>VLOOKUP(H147,Feuil2!$A$1:$B$5,2,0)</f>
        <v>0.35</v>
      </c>
      <c r="G147" s="85">
        <f t="shared" ref="G147:G148" si="28">IF(H147="Information et Communication",1,IF(H147="Savoir-faire Savoir-être",2,IF(H147="Confort et hygiène",3,IF(H147="Qualité de la prestation",5,IF(H147="Développement Durable",4)))))</f>
        <v>2</v>
      </c>
      <c r="H147" s="220" t="s">
        <v>75</v>
      </c>
      <c r="I147" s="87" t="s">
        <v>167</v>
      </c>
      <c r="J147" s="96">
        <v>40</v>
      </c>
      <c r="K147" s="97">
        <f>IF(J147&lt;&gt;"",MAX(K$2:K146)+1,"")</f>
        <v>122</v>
      </c>
      <c r="L147" s="659" t="s">
        <v>168</v>
      </c>
      <c r="M147" s="660">
        <v>3</v>
      </c>
      <c r="N147" s="661" t="s">
        <v>0</v>
      </c>
      <c r="O147" s="662"/>
      <c r="P147" s="659" t="str">
        <f t="shared" si="15"/>
        <v/>
      </c>
      <c r="Q147" s="659" t="s">
        <v>652</v>
      </c>
      <c r="R147" s="663" t="s">
        <v>588</v>
      </c>
      <c r="S147" s="88"/>
    </row>
    <row r="148" spans="2:19" s="85" customFormat="1" ht="18.75" customHeight="1" x14ac:dyDescent="0.25">
      <c r="B148" s="61" t="s">
        <v>309</v>
      </c>
      <c r="C148" s="131" t="s">
        <v>342</v>
      </c>
      <c r="D148" s="86" t="s">
        <v>166</v>
      </c>
      <c r="E148" s="69"/>
      <c r="F148" s="261">
        <f>VLOOKUP(H148,Feuil2!$A$1:$B$5,2,0)</f>
        <v>0.2</v>
      </c>
      <c r="G148" s="85">
        <f t="shared" si="28"/>
        <v>5</v>
      </c>
      <c r="H148" s="220" t="s">
        <v>110</v>
      </c>
      <c r="I148" s="87" t="s">
        <v>148</v>
      </c>
      <c r="J148" s="96">
        <v>41</v>
      </c>
      <c r="K148" s="97">
        <f>IF(J148&lt;&gt;"",MAX(K$2:K147)+1,"")</f>
        <v>123</v>
      </c>
      <c r="L148" s="124" t="s">
        <v>653</v>
      </c>
      <c r="M148" s="331">
        <v>3</v>
      </c>
      <c r="N148" s="332" t="s">
        <v>0</v>
      </c>
      <c r="O148" s="243"/>
      <c r="P148" s="124" t="str">
        <f t="shared" ref="P148" si="29">IF(ISERROR(SEARCH("Pas de NM possible",Q148)),"","oui")</f>
        <v/>
      </c>
      <c r="Q148" s="124"/>
      <c r="R148" s="242" t="s">
        <v>588</v>
      </c>
      <c r="S148" s="88"/>
    </row>
    <row r="149" spans="2:19" s="85" customFormat="1" ht="36" customHeight="1" x14ac:dyDescent="0.2">
      <c r="B149" s="61" t="s">
        <v>309</v>
      </c>
      <c r="C149" s="86" t="s">
        <v>342</v>
      </c>
      <c r="D149" s="86" t="s">
        <v>166</v>
      </c>
      <c r="E149" s="69"/>
      <c r="F149" s="261">
        <f>VLOOKUP(H149,Feuil2!$A$1:$B$5,2,0)</f>
        <v>0.2</v>
      </c>
      <c r="G149" s="85">
        <f t="shared" ref="G149" si="30">IF(H149="Information et Communication",1,IF(H149="Savoir-faire Savoir-être",2,IF(H149="Confort et hygiène",3,IF(H149="Qualité de la prestation",5,IF(H149="Développement Durable",4)))))</f>
        <v>5</v>
      </c>
      <c r="H149" s="220" t="s">
        <v>110</v>
      </c>
      <c r="I149" s="87" t="s">
        <v>148</v>
      </c>
      <c r="J149" s="96">
        <v>41</v>
      </c>
      <c r="K149" s="97">
        <f>IF(J149&lt;&gt;"",MAX(K$2:K148)+1,"")</f>
        <v>124</v>
      </c>
      <c r="L149" s="124" t="s">
        <v>654</v>
      </c>
      <c r="M149" s="331">
        <v>3</v>
      </c>
      <c r="N149" s="332" t="s">
        <v>0</v>
      </c>
      <c r="O149" s="243"/>
      <c r="P149" s="124" t="str">
        <f t="shared" ref="P149" si="31">IF(ISERROR(SEARCH("Pas de NM possible",Q149)),"","oui")</f>
        <v/>
      </c>
      <c r="Q149" s="124" t="s">
        <v>150</v>
      </c>
      <c r="R149" s="242" t="s">
        <v>588</v>
      </c>
      <c r="S149" s="88"/>
    </row>
    <row r="150" spans="2:19" s="85" customFormat="1" ht="36" customHeight="1" x14ac:dyDescent="0.2">
      <c r="B150" s="61" t="s">
        <v>309</v>
      </c>
      <c r="C150" s="86" t="s">
        <v>342</v>
      </c>
      <c r="D150" s="86" t="s">
        <v>166</v>
      </c>
      <c r="E150" s="69"/>
      <c r="F150" s="261">
        <f>VLOOKUP(H150,Feuil2!$A$1:$B$5,2,0)</f>
        <v>0.35</v>
      </c>
      <c r="G150" s="85">
        <f>IF(H150="Information et Communication",1,IF(H150="Savoir-faire Savoir-être",2,IF(H150="Confort et hygiène",3,IF(H150="Qualité de la prestation",5,IF(H150="Développement Durable",4)))))</f>
        <v>2</v>
      </c>
      <c r="H150" s="220" t="s">
        <v>75</v>
      </c>
      <c r="I150" s="87" t="s">
        <v>163</v>
      </c>
      <c r="J150" s="96">
        <v>29</v>
      </c>
      <c r="K150" s="97">
        <f>IF(J150&lt;&gt;"",MAX(K$2:K149)+1,"")</f>
        <v>125</v>
      </c>
      <c r="L150" s="124" t="s">
        <v>657</v>
      </c>
      <c r="M150" s="331">
        <v>3</v>
      </c>
      <c r="N150" s="332" t="s">
        <v>0</v>
      </c>
      <c r="O150" s="243"/>
      <c r="P150" s="124" t="str">
        <f>IF(ISERROR(SEARCH("Pas de NM possible",Q150)),"","oui")</f>
        <v/>
      </c>
      <c r="Q150" s="342" t="s">
        <v>748</v>
      </c>
      <c r="R150" s="242" t="s">
        <v>588</v>
      </c>
      <c r="S150" s="88"/>
    </row>
    <row r="151" spans="2:19" s="85" customFormat="1" ht="27" customHeight="1" x14ac:dyDescent="0.2">
      <c r="B151" s="61" t="s">
        <v>309</v>
      </c>
      <c r="C151" s="86" t="s">
        <v>342</v>
      </c>
      <c r="D151" s="86" t="s">
        <v>166</v>
      </c>
      <c r="E151" s="69"/>
      <c r="F151" s="261">
        <f>VLOOKUP(H151,Feuil2!$A$1:$B$5,2,0)</f>
        <v>0.35</v>
      </c>
      <c r="G151" s="85">
        <f>IF(H151="Information et Communication",1,IF(H151="Savoir-faire Savoir-être",2,IF(H151="Confort et hygiène",3,IF(H151="Qualité de la prestation",5,IF(H151="Développement Durable",4)))))</f>
        <v>2</v>
      </c>
      <c r="H151" s="220" t="s">
        <v>75</v>
      </c>
      <c r="I151" s="87" t="s">
        <v>167</v>
      </c>
      <c r="J151" s="96">
        <v>40</v>
      </c>
      <c r="K151" s="97">
        <f>IF(J151&lt;&gt;"",MAX(K$2:K150)+1,"")</f>
        <v>126</v>
      </c>
      <c r="L151" s="124" t="s">
        <v>729</v>
      </c>
      <c r="M151" s="331">
        <v>9</v>
      </c>
      <c r="N151" s="332" t="s">
        <v>330</v>
      </c>
      <c r="O151" s="243"/>
      <c r="P151" s="124" t="str">
        <f>IF(ISERROR(SEARCH("Pas de NM possible",Q151)),"","oui")</f>
        <v/>
      </c>
      <c r="Q151" s="124" t="s">
        <v>169</v>
      </c>
      <c r="R151" s="242" t="s">
        <v>588</v>
      </c>
      <c r="S151" s="88"/>
    </row>
    <row r="152" spans="2:19" s="85" customFormat="1" ht="49.5" customHeight="1" x14ac:dyDescent="0.2">
      <c r="B152" s="61" t="s">
        <v>309</v>
      </c>
      <c r="C152" s="86" t="s">
        <v>342</v>
      </c>
      <c r="D152" s="86" t="s">
        <v>166</v>
      </c>
      <c r="E152" s="69"/>
      <c r="F152" s="261">
        <f>VLOOKUP(H152,Feuil2!$A$1:$B$5,2,0)</f>
        <v>0.35</v>
      </c>
      <c r="G152" s="85">
        <f t="shared" ref="G152" si="32">IF(H152="Information et Communication",1,IF(H152="Savoir-faire Savoir-être",2,IF(H152="Confort et hygiène",3,IF(H152="Qualité de la prestation",5,IF(H152="Développement Durable",4)))))</f>
        <v>2</v>
      </c>
      <c r="H152" s="220" t="s">
        <v>75</v>
      </c>
      <c r="I152" s="87" t="s">
        <v>143</v>
      </c>
      <c r="J152" s="96">
        <v>21</v>
      </c>
      <c r="K152" s="97">
        <f>IF(J152&lt;&gt;"",MAX(K$2:K151)+1,"")</f>
        <v>127</v>
      </c>
      <c r="L152" s="124" t="s">
        <v>172</v>
      </c>
      <c r="M152" s="331">
        <v>3</v>
      </c>
      <c r="N152" s="332" t="s">
        <v>0</v>
      </c>
      <c r="O152" s="465"/>
      <c r="P152" s="124" t="str">
        <f t="shared" ref="P152" si="33">IF(ISERROR(SEARCH("Pas de NM possible",Q152)),"","oui")</f>
        <v/>
      </c>
      <c r="Q152" s="124" t="s">
        <v>144</v>
      </c>
      <c r="R152" s="242" t="s">
        <v>588</v>
      </c>
      <c r="S152" s="88"/>
    </row>
    <row r="153" spans="2:19" s="85" customFormat="1" ht="36" customHeight="1" x14ac:dyDescent="0.2">
      <c r="B153" s="61" t="s">
        <v>309</v>
      </c>
      <c r="C153" s="86" t="s">
        <v>342</v>
      </c>
      <c r="D153" s="86" t="s">
        <v>166</v>
      </c>
      <c r="E153" s="69"/>
      <c r="F153" s="261">
        <f>VLOOKUP(H153,Feuil2!$A$1:$B$5,2,0)</f>
        <v>0.35</v>
      </c>
      <c r="G153" s="85">
        <f t="shared" ref="G153" si="34">IF(H153="Information et Communication",1,IF(H153="Savoir-faire Savoir-être",2,IF(H153="Confort et hygiène",3,IF(H153="Qualité de la prestation",5,IF(H153="Développement Durable",4)))))</f>
        <v>2</v>
      </c>
      <c r="H153" s="220" t="s">
        <v>75</v>
      </c>
      <c r="I153" s="87" t="s">
        <v>143</v>
      </c>
      <c r="J153" s="96">
        <v>21</v>
      </c>
      <c r="K153" s="97">
        <f>IF(J153&lt;&gt;"",MAX(K$2:K152)+1,"")</f>
        <v>128</v>
      </c>
      <c r="L153" s="124" t="s">
        <v>658</v>
      </c>
      <c r="M153" s="331">
        <v>3</v>
      </c>
      <c r="N153" s="332" t="s">
        <v>0</v>
      </c>
      <c r="O153" s="465"/>
      <c r="P153" s="124" t="str">
        <f t="shared" ref="P153" si="35">IF(ISERROR(SEARCH("Pas de NM possible",Q153)),"","oui")</f>
        <v/>
      </c>
      <c r="Q153" s="124"/>
      <c r="R153" s="242" t="s">
        <v>588</v>
      </c>
      <c r="S153" s="88"/>
    </row>
    <row r="154" spans="2:19" s="85" customFormat="1" ht="57" customHeight="1" x14ac:dyDescent="0.2">
      <c r="B154" s="61" t="s">
        <v>309</v>
      </c>
      <c r="C154" s="86" t="s">
        <v>342</v>
      </c>
      <c r="D154" s="86" t="s">
        <v>166</v>
      </c>
      <c r="E154" s="69"/>
      <c r="F154" s="261">
        <f>VLOOKUP(H154,Feuil2!$A$1:$B$5,2,0)</f>
        <v>0.35</v>
      </c>
      <c r="G154" s="85">
        <f t="shared" ref="G154:G156" si="36">IF(H154="Information et Communication",1,IF(H154="Savoir-faire Savoir-être",2,IF(H154="Confort et hygiène",3,IF(H154="Qualité de la prestation",5,IF(H154="Développement Durable",4)))))</f>
        <v>2</v>
      </c>
      <c r="H154" s="220" t="s">
        <v>75</v>
      </c>
      <c r="I154" s="87" t="s">
        <v>163</v>
      </c>
      <c r="J154" s="96">
        <v>29</v>
      </c>
      <c r="K154" s="97">
        <f>IF(J154&lt;&gt;"",MAX(K$2:K153)+1,"")</f>
        <v>129</v>
      </c>
      <c r="L154" s="342" t="s">
        <v>170</v>
      </c>
      <c r="M154" s="331">
        <v>3</v>
      </c>
      <c r="N154" s="332" t="s">
        <v>0</v>
      </c>
      <c r="O154" s="465"/>
      <c r="P154" s="124" t="str">
        <f t="shared" ref="P154:P239" si="37">IF(ISERROR(SEARCH("Pas de NM possible",Q154)),"","oui")</f>
        <v/>
      </c>
      <c r="Q154" s="342" t="s">
        <v>730</v>
      </c>
      <c r="R154" s="242" t="s">
        <v>588</v>
      </c>
      <c r="S154" s="88"/>
    </row>
    <row r="155" spans="2:19" s="85" customFormat="1" ht="36" customHeight="1" x14ac:dyDescent="0.2">
      <c r="B155" s="61" t="s">
        <v>309</v>
      </c>
      <c r="C155" s="86" t="s">
        <v>342</v>
      </c>
      <c r="D155" s="86" t="s">
        <v>166</v>
      </c>
      <c r="E155" s="69"/>
      <c r="F155" s="261">
        <f>VLOOKUP(H155,Feuil2!$A$1:$B$5,2,0)</f>
        <v>0.35</v>
      </c>
      <c r="G155" s="85">
        <f t="shared" si="36"/>
        <v>2</v>
      </c>
      <c r="H155" s="220" t="s">
        <v>75</v>
      </c>
      <c r="I155" s="87" t="s">
        <v>171</v>
      </c>
      <c r="J155" s="96">
        <v>29</v>
      </c>
      <c r="K155" s="97">
        <f>IF(J155&lt;&gt;"",MAX(K$2:K154)+1,"")</f>
        <v>130</v>
      </c>
      <c r="L155" s="342" t="s">
        <v>173</v>
      </c>
      <c r="M155" s="331">
        <v>3</v>
      </c>
      <c r="N155" s="332" t="s">
        <v>0</v>
      </c>
      <c r="O155" s="465"/>
      <c r="P155" s="124" t="str">
        <f t="shared" si="37"/>
        <v/>
      </c>
      <c r="Q155" s="342"/>
      <c r="R155" s="242" t="s">
        <v>588</v>
      </c>
      <c r="S155" s="88"/>
    </row>
    <row r="156" spans="2:19" s="85" customFormat="1" ht="36" customHeight="1" x14ac:dyDescent="0.2">
      <c r="B156" s="61" t="s">
        <v>309</v>
      </c>
      <c r="C156" s="86" t="s">
        <v>342</v>
      </c>
      <c r="D156" s="86" t="s">
        <v>166</v>
      </c>
      <c r="E156" s="69"/>
      <c r="F156" s="261">
        <f>VLOOKUP(H156,Feuil2!$A$1:$B$5,2,0)</f>
        <v>0.35</v>
      </c>
      <c r="G156" s="85">
        <f t="shared" si="36"/>
        <v>2</v>
      </c>
      <c r="H156" s="220" t="s">
        <v>75</v>
      </c>
      <c r="I156" s="87" t="s">
        <v>174</v>
      </c>
      <c r="J156" s="96">
        <v>29</v>
      </c>
      <c r="K156" s="97">
        <f>IF(J156&lt;&gt;"",MAX(K$2:K155)+1,"")</f>
        <v>131</v>
      </c>
      <c r="L156" s="342" t="s">
        <v>175</v>
      </c>
      <c r="M156" s="331">
        <v>3</v>
      </c>
      <c r="N156" s="332" t="s">
        <v>0</v>
      </c>
      <c r="O156" s="243"/>
      <c r="P156" s="124" t="str">
        <f t="shared" si="37"/>
        <v/>
      </c>
      <c r="Q156" s="342"/>
      <c r="R156" s="242" t="s">
        <v>588</v>
      </c>
      <c r="S156" s="88"/>
    </row>
    <row r="157" spans="2:19" s="85" customFormat="1" ht="57" customHeight="1" x14ac:dyDescent="0.2">
      <c r="B157" s="61" t="s">
        <v>309</v>
      </c>
      <c r="C157" s="69" t="s">
        <v>342</v>
      </c>
      <c r="D157" s="69" t="s">
        <v>166</v>
      </c>
      <c r="E157" s="69"/>
      <c r="F157" s="261">
        <f>VLOOKUP(H157,Feuil2!$A$1:$B$5,2,0)</f>
        <v>0.35</v>
      </c>
      <c r="G157" s="85">
        <f t="shared" ref="G157:G159" si="38">IF(H157="Information et Communication",1,IF(H157="Savoir-faire Savoir-être",2,IF(H157="Confort et hygiène",3,IF(H157="Qualité de la prestation",5,IF(H157="Développement Durable",4)))))</f>
        <v>2</v>
      </c>
      <c r="H157" s="220" t="s">
        <v>75</v>
      </c>
      <c r="I157" s="87" t="s">
        <v>176</v>
      </c>
      <c r="J157" s="96">
        <v>30</v>
      </c>
      <c r="K157" s="97">
        <f>IF(J157&lt;&gt;"",MAX(K$2:K156)+1,"")</f>
        <v>132</v>
      </c>
      <c r="L157" s="342" t="s">
        <v>177</v>
      </c>
      <c r="M157" s="331">
        <v>3</v>
      </c>
      <c r="N157" s="332" t="s">
        <v>0</v>
      </c>
      <c r="O157" s="243"/>
      <c r="P157" s="124" t="str">
        <f t="shared" si="37"/>
        <v/>
      </c>
      <c r="Q157" s="342"/>
      <c r="R157" s="242" t="s">
        <v>588</v>
      </c>
      <c r="S157" s="88"/>
    </row>
    <row r="158" spans="2:19" s="85" customFormat="1" ht="55.5" customHeight="1" x14ac:dyDescent="0.2">
      <c r="B158" s="61" t="s">
        <v>309</v>
      </c>
      <c r="C158" s="69" t="s">
        <v>342</v>
      </c>
      <c r="D158" s="69" t="s">
        <v>660</v>
      </c>
      <c r="E158" s="69" t="s">
        <v>424</v>
      </c>
      <c r="F158" s="261">
        <f>VLOOKUP(H158,Feuil2!$A$1:$B$5,2,0)</f>
        <v>0.35</v>
      </c>
      <c r="G158" s="85">
        <f t="shared" ref="G158" si="39">IF(H158="Information et Communication",1,IF(H158="Savoir-faire Savoir-être",2,IF(H158="Confort et hygiène",3,IF(H158="Qualité de la prestation",5,IF(H158="Développement Durable",4)))))</f>
        <v>2</v>
      </c>
      <c r="H158" s="220" t="s">
        <v>75</v>
      </c>
      <c r="I158" s="87" t="s">
        <v>176</v>
      </c>
      <c r="J158" s="96">
        <v>30</v>
      </c>
      <c r="K158" s="97">
        <f>IF(J158&lt;&gt;"",MAX(K$2:K157)+1,"")</f>
        <v>133</v>
      </c>
      <c r="L158" s="554" t="s">
        <v>728</v>
      </c>
      <c r="M158" s="331">
        <v>3</v>
      </c>
      <c r="N158" s="332" t="str">
        <f>IF('RESULTAT GLOBAL'!I$28="NON","Non Mesuré","OUI")</f>
        <v>OUI</v>
      </c>
      <c r="O158" s="243" t="str">
        <f>IF('RESULTAT GLOBAL'!I$28="NON","Activité non concernée","")</f>
        <v/>
      </c>
      <c r="P158" s="124" t="str">
        <f t="shared" ref="P158" si="40">IF(ISERROR(SEARCH("Pas de NM possible",Q158)),"","oui")</f>
        <v/>
      </c>
      <c r="Q158" s="342"/>
      <c r="R158" s="242" t="s">
        <v>588</v>
      </c>
      <c r="S158" s="88"/>
    </row>
    <row r="159" spans="2:19" s="85" customFormat="1" ht="55.5" customHeight="1" x14ac:dyDescent="0.2">
      <c r="B159" s="61" t="s">
        <v>309</v>
      </c>
      <c r="C159" s="69" t="s">
        <v>342</v>
      </c>
      <c r="D159" s="69" t="s">
        <v>660</v>
      </c>
      <c r="E159" s="69" t="s">
        <v>424</v>
      </c>
      <c r="F159" s="261">
        <f>VLOOKUP(H159,Feuil2!$A$1:$B$5,2,0)</f>
        <v>0.35</v>
      </c>
      <c r="G159" s="85">
        <f t="shared" si="38"/>
        <v>2</v>
      </c>
      <c r="H159" s="220" t="s">
        <v>75</v>
      </c>
      <c r="I159" s="87" t="s">
        <v>176</v>
      </c>
      <c r="J159" s="96">
        <v>30</v>
      </c>
      <c r="K159" s="97">
        <f>IF(J159&lt;&gt;"",MAX(K$2:K158)+1,"")</f>
        <v>134</v>
      </c>
      <c r="L159" s="554" t="s">
        <v>691</v>
      </c>
      <c r="M159" s="331">
        <v>3</v>
      </c>
      <c r="N159" s="332" t="str">
        <f>IF('RESULTAT GLOBAL'!I$28="NON","Non Mesuré","OUI")</f>
        <v>OUI</v>
      </c>
      <c r="O159" s="243" t="str">
        <f>IF('RESULTAT GLOBAL'!I$28="NON","Activité non concernée","")</f>
        <v/>
      </c>
      <c r="P159" s="124" t="str">
        <f t="shared" si="37"/>
        <v/>
      </c>
      <c r="Q159" s="342"/>
      <c r="R159" s="242" t="s">
        <v>588</v>
      </c>
      <c r="S159" s="88"/>
    </row>
    <row r="160" spans="2:19" s="85" customFormat="1" ht="60" customHeight="1" x14ac:dyDescent="0.2">
      <c r="B160" s="61" t="s">
        <v>309</v>
      </c>
      <c r="C160" s="69" t="s">
        <v>342</v>
      </c>
      <c r="D160" s="69" t="s">
        <v>660</v>
      </c>
      <c r="E160" s="69" t="s">
        <v>424</v>
      </c>
      <c r="F160" s="261">
        <f>VLOOKUP(H160,Feuil2!$A$1:$B$5,2,0)</f>
        <v>0.35</v>
      </c>
      <c r="G160" s="85">
        <v>2</v>
      </c>
      <c r="H160" s="220" t="s">
        <v>75</v>
      </c>
      <c r="I160" s="87"/>
      <c r="J160" s="96">
        <v>200</v>
      </c>
      <c r="K160" s="97">
        <f>IF(J160&lt;&gt;"",MAX(K$2:K159)+1,"")</f>
        <v>135</v>
      </c>
      <c r="L160" s="554" t="s">
        <v>659</v>
      </c>
      <c r="M160" s="331">
        <v>3</v>
      </c>
      <c r="N160" s="332" t="str">
        <f>IF('RESULTAT GLOBAL'!I$28="NON","Non Mesuré","OUI")</f>
        <v>OUI</v>
      </c>
      <c r="O160" s="243" t="str">
        <f>IF('RESULTAT GLOBAL'!I$28="NON","Activité non concernée","")</f>
        <v/>
      </c>
      <c r="P160" s="124" t="str">
        <f t="shared" ref="P160" si="41">IF(ISERROR(SEARCH("Pas de NM possible",Q160)),"","oui")</f>
        <v/>
      </c>
      <c r="Q160" s="342"/>
      <c r="R160" s="242" t="s">
        <v>588</v>
      </c>
      <c r="S160" s="88"/>
    </row>
    <row r="161" spans="2:19" s="85" customFormat="1" ht="18" customHeight="1" x14ac:dyDescent="0.2">
      <c r="B161" s="61" t="s">
        <v>309</v>
      </c>
      <c r="C161" s="86" t="s">
        <v>342</v>
      </c>
      <c r="D161" s="69" t="s">
        <v>660</v>
      </c>
      <c r="E161" s="69" t="s">
        <v>424</v>
      </c>
      <c r="F161" s="261">
        <f>VLOOKUP(H161,Feuil2!$A$1:$B$5,2,0)</f>
        <v>0.35</v>
      </c>
      <c r="G161" s="61">
        <f>IF(H161="Information et Communication",1,IF(H161="Savoir-faire Savoir-être",2,IF(H161="Confort et hygiène",3,IF(H161="Qualité de la prestation",5,IF(H161="Développement Durable",4)))))</f>
        <v>2</v>
      </c>
      <c r="H161" s="220" t="s">
        <v>75</v>
      </c>
      <c r="I161" s="87" t="s">
        <v>182</v>
      </c>
      <c r="J161" s="96">
        <v>200</v>
      </c>
      <c r="K161" s="97">
        <f>IF(J161&lt;&gt;"",MAX(K$2:K160)+1,"")</f>
        <v>136</v>
      </c>
      <c r="L161" s="559" t="s">
        <v>709</v>
      </c>
      <c r="M161" s="333">
        <v>3</v>
      </c>
      <c r="N161" s="334" t="str">
        <f>IF('RESULTAT GLOBAL'!I$28="NON","Non Mesuré","OUI")</f>
        <v>OUI</v>
      </c>
      <c r="O161" s="244" t="str">
        <f>IF('RESULTAT GLOBAL'!I$28="NON","Activité non concernée","")</f>
        <v/>
      </c>
      <c r="P161" s="140" t="str">
        <f>IF(ISERROR(SEARCH("Pas de NM possible",Q161)),"","oui")</f>
        <v/>
      </c>
      <c r="Q161" s="336"/>
      <c r="R161" s="245" t="s">
        <v>588</v>
      </c>
      <c r="S161" s="88"/>
    </row>
    <row r="162" spans="2:19" s="142" customFormat="1" ht="26.25" customHeight="1" x14ac:dyDescent="0.25">
      <c r="B162" s="130"/>
      <c r="C162" s="133" t="s">
        <v>342</v>
      </c>
      <c r="D162" s="133" t="s">
        <v>178</v>
      </c>
      <c r="E162" s="133"/>
      <c r="F162" s="261" t="e">
        <f>VLOOKUP(H162,Feuil2!$A$1:$B$5,2,0)</f>
        <v>#N/A</v>
      </c>
      <c r="H162" s="226"/>
      <c r="I162" s="143"/>
      <c r="J162" s="123"/>
      <c r="K162" s="97" t="str">
        <f>IF(J162&lt;&gt;"",MAX(K$2:K161)+1,"")</f>
        <v/>
      </c>
      <c r="L162" s="127" t="s">
        <v>178</v>
      </c>
      <c r="M162" s="306"/>
      <c r="N162" s="318"/>
      <c r="O162" s="371"/>
      <c r="P162" s="316" t="str">
        <f t="shared" si="37"/>
        <v/>
      </c>
      <c r="Q162" s="306"/>
      <c r="R162" s="376"/>
      <c r="S162" s="139"/>
    </row>
    <row r="163" spans="2:19" s="85" customFormat="1" ht="36" customHeight="1" x14ac:dyDescent="0.25">
      <c r="B163" s="61" t="s">
        <v>309</v>
      </c>
      <c r="C163" s="86" t="s">
        <v>342</v>
      </c>
      <c r="D163" s="133" t="s">
        <v>178</v>
      </c>
      <c r="E163" s="69"/>
      <c r="F163" s="261">
        <f>VLOOKUP(H163,Feuil2!$A$1:$B$5,2,0)</f>
        <v>0.35</v>
      </c>
      <c r="G163" s="85">
        <f>IF(H163="Information et Communication",1,IF(H163="Savoir-faire Savoir-être",2,IF(H163="Confort et hygiène",3,IF(H163="Qualité de la prestation",5,IF(H163="Développement Durable",4)))))</f>
        <v>2</v>
      </c>
      <c r="H163" s="220" t="s">
        <v>75</v>
      </c>
      <c r="I163" s="87" t="s">
        <v>167</v>
      </c>
      <c r="J163" s="96">
        <v>40</v>
      </c>
      <c r="K163" s="97">
        <f>IF(J163&lt;&gt;"",MAX(K$2:K162)+1,"")</f>
        <v>137</v>
      </c>
      <c r="L163" s="557" t="s">
        <v>711</v>
      </c>
      <c r="M163" s="553">
        <v>9</v>
      </c>
      <c r="N163" s="523" t="s">
        <v>330</v>
      </c>
      <c r="O163" s="524"/>
      <c r="P163" s="522" t="str">
        <f>IF(ISERROR(SEARCH("Pas de NM possible",Q163)),"","oui")</f>
        <v/>
      </c>
      <c r="Q163" s="522" t="s">
        <v>720</v>
      </c>
      <c r="R163" s="552" t="s">
        <v>588</v>
      </c>
      <c r="S163" s="88"/>
    </row>
    <row r="164" spans="2:19" s="85" customFormat="1" ht="36" customHeight="1" x14ac:dyDescent="0.25">
      <c r="B164" s="61" t="s">
        <v>309</v>
      </c>
      <c r="C164" s="86" t="s">
        <v>342</v>
      </c>
      <c r="D164" s="133" t="s">
        <v>178</v>
      </c>
      <c r="E164" s="69"/>
      <c r="F164" s="261">
        <f>VLOOKUP(H164,Feuil2!$A$1:$B$5,2,0)</f>
        <v>0.35</v>
      </c>
      <c r="G164" s="85">
        <f>IF(H164="Information et Communication",1,IF(H164="Savoir-faire Savoir-être",2,IF(H164="Confort et hygiène",3,IF(H164="Qualité de la prestation",5,IF(H164="Développement Durable",4)))))</f>
        <v>2</v>
      </c>
      <c r="H164" s="220" t="s">
        <v>75</v>
      </c>
      <c r="I164" s="87" t="s">
        <v>179</v>
      </c>
      <c r="J164" s="96">
        <v>30</v>
      </c>
      <c r="K164" s="97">
        <f>IF(J164&lt;&gt;"",MAX(K$2:K163)+1,"")</f>
        <v>138</v>
      </c>
      <c r="L164" s="551" t="s">
        <v>180</v>
      </c>
      <c r="M164" s="547">
        <v>9</v>
      </c>
      <c r="N164" s="548" t="s">
        <v>0</v>
      </c>
      <c r="O164" s="549"/>
      <c r="P164" s="546" t="str">
        <f t="shared" si="37"/>
        <v/>
      </c>
      <c r="Q164" s="551" t="s">
        <v>181</v>
      </c>
      <c r="R164" s="550" t="s">
        <v>588</v>
      </c>
      <c r="S164" s="88"/>
    </row>
    <row r="165" spans="2:19" s="85" customFormat="1" ht="36" customHeight="1" x14ac:dyDescent="0.25">
      <c r="B165" s="61" t="s">
        <v>309</v>
      </c>
      <c r="C165" s="86" t="s">
        <v>342</v>
      </c>
      <c r="D165" s="133" t="s">
        <v>178</v>
      </c>
      <c r="E165" s="69"/>
      <c r="F165" s="261">
        <f>VLOOKUP(H165,Feuil2!$A$1:$B$5,2,0)</f>
        <v>0.35</v>
      </c>
      <c r="G165" s="61">
        <f t="shared" ref="G165:G169" si="42">IF(H165="Information et Communication",1,IF(H165="Savoir-faire Savoir-être",2,IF(H165="Confort et hygiène",3,IF(H165="Qualité de la prestation",5,IF(H165="Développement Durable",4)))))</f>
        <v>2</v>
      </c>
      <c r="H165" s="220" t="s">
        <v>75</v>
      </c>
      <c r="I165" s="87" t="s">
        <v>182</v>
      </c>
      <c r="J165" s="96">
        <v>200</v>
      </c>
      <c r="K165" s="97">
        <f>IF(J165&lt;&gt;"",MAX(K$2:K164)+1,"")</f>
        <v>139</v>
      </c>
      <c r="L165" s="342" t="s">
        <v>183</v>
      </c>
      <c r="M165" s="331">
        <v>9</v>
      </c>
      <c r="N165" s="332" t="s">
        <v>330</v>
      </c>
      <c r="O165" s="243"/>
      <c r="P165" s="124" t="str">
        <f t="shared" si="37"/>
        <v/>
      </c>
      <c r="Q165" s="342"/>
      <c r="R165" s="242" t="s">
        <v>588</v>
      </c>
      <c r="S165" s="88"/>
    </row>
    <row r="166" spans="2:19" s="85" customFormat="1" ht="36" customHeight="1" x14ac:dyDescent="0.25">
      <c r="B166" s="61" t="s">
        <v>309</v>
      </c>
      <c r="C166" s="86" t="s">
        <v>342</v>
      </c>
      <c r="D166" s="133" t="s">
        <v>178</v>
      </c>
      <c r="E166" s="69"/>
      <c r="F166" s="261">
        <f>VLOOKUP(H166,Feuil2!$A$1:$B$5,2,0)</f>
        <v>0.35</v>
      </c>
      <c r="G166" s="61">
        <f t="shared" si="42"/>
        <v>2</v>
      </c>
      <c r="H166" s="220" t="s">
        <v>75</v>
      </c>
      <c r="I166" s="87" t="s">
        <v>182</v>
      </c>
      <c r="J166" s="96">
        <v>200</v>
      </c>
      <c r="K166" s="97">
        <f>IF(J166&lt;&gt;"",MAX(K$2:K165)+1,"")</f>
        <v>140</v>
      </c>
      <c r="L166" s="342" t="s">
        <v>184</v>
      </c>
      <c r="M166" s="331">
        <v>9</v>
      </c>
      <c r="N166" s="332" t="s">
        <v>330</v>
      </c>
      <c r="O166" s="243"/>
      <c r="P166" s="124" t="str">
        <f>IF(ISERROR(SEARCH("Pas de NM possible",#REF!)),"","oui")</f>
        <v/>
      </c>
      <c r="Q166" s="342" t="s">
        <v>710</v>
      </c>
      <c r="R166" s="242" t="s">
        <v>588</v>
      </c>
      <c r="S166" s="88"/>
    </row>
    <row r="167" spans="2:19" s="85" customFormat="1" ht="36" customHeight="1" x14ac:dyDescent="0.25">
      <c r="B167" s="61" t="s">
        <v>309</v>
      </c>
      <c r="C167" s="69" t="s">
        <v>342</v>
      </c>
      <c r="D167" s="133" t="s">
        <v>178</v>
      </c>
      <c r="E167" s="69"/>
      <c r="F167" s="261">
        <f>VLOOKUP(H167,Feuil2!$A$1:$B$5,2,0)</f>
        <v>0.35</v>
      </c>
      <c r="G167" s="85">
        <f t="shared" si="42"/>
        <v>2</v>
      </c>
      <c r="H167" s="220" t="s">
        <v>75</v>
      </c>
      <c r="I167" s="87" t="s">
        <v>179</v>
      </c>
      <c r="J167" s="96">
        <v>27</v>
      </c>
      <c r="K167" s="97">
        <f>IF(J167&lt;&gt;"",MAX(K$2:K166)+1,"")</f>
        <v>141</v>
      </c>
      <c r="L167" s="342" t="s">
        <v>185</v>
      </c>
      <c r="M167" s="331">
        <v>1</v>
      </c>
      <c r="N167" s="332" t="s">
        <v>0</v>
      </c>
      <c r="O167" s="243"/>
      <c r="P167" s="124" t="str">
        <f t="shared" si="37"/>
        <v/>
      </c>
      <c r="Q167" s="342"/>
      <c r="R167" s="242" t="s">
        <v>588</v>
      </c>
      <c r="S167" s="88"/>
    </row>
    <row r="168" spans="2:19" s="85" customFormat="1" ht="36" customHeight="1" x14ac:dyDescent="0.2">
      <c r="B168" s="61" t="s">
        <v>309</v>
      </c>
      <c r="C168" s="69" t="s">
        <v>342</v>
      </c>
      <c r="D168" s="69" t="s">
        <v>178</v>
      </c>
      <c r="E168" s="69"/>
      <c r="F168" s="261">
        <f>VLOOKUP(H168,Feuil2!$A$1:$B$5,2,0)</f>
        <v>0.35</v>
      </c>
      <c r="G168" s="85">
        <f t="shared" si="42"/>
        <v>2</v>
      </c>
      <c r="H168" s="220" t="s">
        <v>75</v>
      </c>
      <c r="I168" s="87" t="s">
        <v>179</v>
      </c>
      <c r="J168" s="96">
        <v>26</v>
      </c>
      <c r="K168" s="97">
        <f>IF(J168&lt;&gt;"",MAX(K$2:K167)+1,"")</f>
        <v>142</v>
      </c>
      <c r="L168" s="342" t="s">
        <v>186</v>
      </c>
      <c r="M168" s="331">
        <v>3</v>
      </c>
      <c r="N168" s="332" t="s">
        <v>0</v>
      </c>
      <c r="O168" s="243"/>
      <c r="P168" s="124" t="str">
        <f>IF(ISERROR(SEARCH("Pas de NM possible",Q166)),"","oui")</f>
        <v/>
      </c>
      <c r="R168" s="242" t="s">
        <v>588</v>
      </c>
      <c r="S168" s="88"/>
    </row>
    <row r="169" spans="2:19" s="85" customFormat="1" ht="36" customHeight="1" x14ac:dyDescent="0.2">
      <c r="B169" s="61" t="s">
        <v>309</v>
      </c>
      <c r="C169" s="69" t="s">
        <v>342</v>
      </c>
      <c r="D169" s="69" t="s">
        <v>178</v>
      </c>
      <c r="E169" s="69"/>
      <c r="F169" s="261">
        <f>VLOOKUP(H169,Feuil2!$A$1:$B$5,2,0)</f>
        <v>0.35</v>
      </c>
      <c r="G169" s="85">
        <f t="shared" si="42"/>
        <v>2</v>
      </c>
      <c r="H169" s="220" t="s">
        <v>75</v>
      </c>
      <c r="I169" s="87" t="s">
        <v>179</v>
      </c>
      <c r="J169" s="96">
        <v>26</v>
      </c>
      <c r="K169" s="97">
        <f>IF(J169&lt;&gt;"",MAX(K$2:K168)+1,"")</f>
        <v>143</v>
      </c>
      <c r="L169" s="342" t="s">
        <v>187</v>
      </c>
      <c r="M169" s="331">
        <v>1</v>
      </c>
      <c r="N169" s="332" t="s">
        <v>0</v>
      </c>
      <c r="O169" s="243"/>
      <c r="P169" s="124" t="str">
        <f t="shared" si="37"/>
        <v/>
      </c>
      <c r="Q169" s="342"/>
      <c r="R169" s="242" t="s">
        <v>588</v>
      </c>
      <c r="S169" s="88"/>
    </row>
    <row r="170" spans="2:19" s="85" customFormat="1" ht="44.25" customHeight="1" x14ac:dyDescent="0.2">
      <c r="B170" s="61" t="s">
        <v>309</v>
      </c>
      <c r="C170" s="69" t="s">
        <v>342</v>
      </c>
      <c r="D170" s="69" t="s">
        <v>178</v>
      </c>
      <c r="E170" s="69"/>
      <c r="F170" s="261">
        <f>VLOOKUP(H170,Feuil2!$A$1:$B$5,2,0)</f>
        <v>0.35</v>
      </c>
      <c r="G170" s="61">
        <f>IF(H170="Information et Communication",1,IF(H170="Savoir-faire Savoir-être",2,IF(H170="Confort et hygiène",3,IF(H170="Qualité de la prestation",5,IF(H170="Développement Durable",4)))))</f>
        <v>2</v>
      </c>
      <c r="H170" s="220" t="s">
        <v>75</v>
      </c>
      <c r="I170" s="87" t="s">
        <v>182</v>
      </c>
      <c r="J170" s="96">
        <v>200</v>
      </c>
      <c r="K170" s="97">
        <f>IF(J170&lt;&gt;"",MAX(K$2:K169)+1,"")</f>
        <v>144</v>
      </c>
      <c r="L170" s="342" t="s">
        <v>188</v>
      </c>
      <c r="M170" s="331">
        <v>3</v>
      </c>
      <c r="N170" s="332" t="s">
        <v>0</v>
      </c>
      <c r="O170" s="243"/>
      <c r="P170" s="124" t="str">
        <f>IF(ISERROR(SEARCH("Pas de NM possible",Q170)),"","oui")</f>
        <v/>
      </c>
      <c r="Q170" s="342"/>
      <c r="R170" s="242" t="s">
        <v>588</v>
      </c>
      <c r="S170" s="88"/>
    </row>
    <row r="171" spans="2:19" s="85" customFormat="1" ht="37.5" customHeight="1" x14ac:dyDescent="0.2">
      <c r="B171" s="61" t="s">
        <v>309</v>
      </c>
      <c r="C171" s="69" t="s">
        <v>342</v>
      </c>
      <c r="D171" s="69" t="s">
        <v>178</v>
      </c>
      <c r="E171" s="69"/>
      <c r="F171" s="261">
        <f>VLOOKUP(H171,Feuil2!$A$1:$B$5,2,0)</f>
        <v>0.35</v>
      </c>
      <c r="G171" s="85">
        <v>2</v>
      </c>
      <c r="H171" s="220" t="s">
        <v>75</v>
      </c>
      <c r="I171" s="87"/>
      <c r="J171" s="96">
        <v>200</v>
      </c>
      <c r="K171" s="97">
        <f>IF(J171&lt;&gt;"",MAX(K$2:K170)+1,"")</f>
        <v>145</v>
      </c>
      <c r="L171" s="481" t="s">
        <v>551</v>
      </c>
      <c r="M171" s="473">
        <v>3</v>
      </c>
      <c r="N171" s="474" t="s">
        <v>0</v>
      </c>
      <c r="O171" s="475"/>
      <c r="P171" s="472" t="str">
        <f t="shared" ref="P171:P174" si="43">IF(ISERROR(SEARCH("Pas de NM possible",Q171)),"","oui")</f>
        <v/>
      </c>
      <c r="Q171" s="481"/>
      <c r="R171" s="476" t="s">
        <v>588</v>
      </c>
      <c r="S171" s="88"/>
    </row>
    <row r="172" spans="2:19" s="85" customFormat="1" ht="66" customHeight="1" x14ac:dyDescent="0.2">
      <c r="B172" s="61" t="s">
        <v>309</v>
      </c>
      <c r="C172" s="69" t="s">
        <v>342</v>
      </c>
      <c r="D172" s="69" t="s">
        <v>660</v>
      </c>
      <c r="E172" s="69" t="s">
        <v>424</v>
      </c>
      <c r="F172" s="261">
        <f>VLOOKUP(H172,Feuil2!$A$1:$B$5,2,0)</f>
        <v>0.35</v>
      </c>
      <c r="G172" s="85">
        <f t="shared" ref="G172:G173" si="44">IF(H172="Information et Communication",1,IF(H172="Savoir-faire Savoir-être",2,IF(H172="Confort et hygiène",3,IF(H172="Qualité de la prestation",5,IF(H172="Développement Durable",4)))))</f>
        <v>2</v>
      </c>
      <c r="H172" s="220" t="s">
        <v>75</v>
      </c>
      <c r="I172" s="87" t="s">
        <v>179</v>
      </c>
      <c r="J172" s="96">
        <v>27</v>
      </c>
      <c r="K172" s="97">
        <f>IF(J172&lt;&gt;"",MAX(K$2:K171)+1,"")</f>
        <v>146</v>
      </c>
      <c r="L172" s="554" t="s">
        <v>662</v>
      </c>
      <c r="M172" s="331">
        <v>1</v>
      </c>
      <c r="N172" s="332" t="str">
        <f>IF('RESULTAT GLOBAL'!I$28="NON","Non Mesuré","OUI")</f>
        <v>OUI</v>
      </c>
      <c r="O172" s="243" t="str">
        <f>IF('RESULTAT GLOBAL'!I$28="NON","Activité non concernée","")</f>
        <v/>
      </c>
      <c r="P172" s="124" t="str">
        <f t="shared" si="43"/>
        <v/>
      </c>
      <c r="Q172" s="342"/>
      <c r="R172" s="242" t="s">
        <v>588</v>
      </c>
      <c r="S172" s="88"/>
    </row>
    <row r="173" spans="2:19" s="85" customFormat="1" ht="21" customHeight="1" x14ac:dyDescent="0.2">
      <c r="B173" s="61" t="s">
        <v>309</v>
      </c>
      <c r="C173" s="69" t="s">
        <v>342</v>
      </c>
      <c r="D173" s="69" t="s">
        <v>660</v>
      </c>
      <c r="E173" s="69" t="s">
        <v>424</v>
      </c>
      <c r="F173" s="261">
        <f>VLOOKUP(H173,Feuil2!$A$1:$B$5,2,0)</f>
        <v>0.35</v>
      </c>
      <c r="G173" s="85">
        <f t="shared" si="44"/>
        <v>2</v>
      </c>
      <c r="H173" s="220" t="s">
        <v>75</v>
      </c>
      <c r="I173" s="87" t="s">
        <v>179</v>
      </c>
      <c r="J173" s="96">
        <v>26</v>
      </c>
      <c r="K173" s="97">
        <f>IF(J173&lt;&gt;"",MAX(K$2:K172)+1,"")</f>
        <v>147</v>
      </c>
      <c r="L173" s="559" t="s">
        <v>663</v>
      </c>
      <c r="M173" s="333">
        <v>3</v>
      </c>
      <c r="N173" s="332" t="str">
        <f>IF('RESULTAT GLOBAL'!I$28="NON","Non Mesuré","OUI")</f>
        <v>OUI</v>
      </c>
      <c r="O173" s="243" t="str">
        <f>IF('RESULTAT GLOBAL'!I$28="NON","Activité non concernée","")</f>
        <v/>
      </c>
      <c r="P173" s="140" t="str">
        <f t="shared" si="43"/>
        <v/>
      </c>
      <c r="Q173" s="336"/>
      <c r="R173" s="245" t="s">
        <v>588</v>
      </c>
      <c r="S173" s="88"/>
    </row>
    <row r="174" spans="2:19" s="85" customFormat="1" ht="36.75" customHeight="1" x14ac:dyDescent="0.2">
      <c r="B174" s="61"/>
      <c r="C174" s="69" t="s">
        <v>342</v>
      </c>
      <c r="D174" s="69"/>
      <c r="E174" s="69"/>
      <c r="F174" s="261" t="e">
        <f>VLOOKUP(H174,Feuil2!$A$1:$B$5,2,0)</f>
        <v>#N/A</v>
      </c>
      <c r="H174" s="209"/>
      <c r="I174" s="95"/>
      <c r="J174" s="96"/>
      <c r="K174" s="97" t="str">
        <f>IF(J174&lt;&gt;"",MAX(K$2:K173)+1,"")</f>
        <v/>
      </c>
      <c r="L174" s="432" t="s">
        <v>342</v>
      </c>
      <c r="M174" s="433" t="s">
        <v>22</v>
      </c>
      <c r="N174" s="434" t="s">
        <v>23</v>
      </c>
      <c r="O174" s="435" t="s">
        <v>24</v>
      </c>
      <c r="P174" s="440" t="str">
        <f t="shared" si="43"/>
        <v/>
      </c>
      <c r="Q174" s="432" t="s">
        <v>25</v>
      </c>
      <c r="R174" s="439" t="s">
        <v>364</v>
      </c>
      <c r="S174" s="88"/>
    </row>
    <row r="175" spans="2:19" s="85" customFormat="1" ht="33.75" customHeight="1" x14ac:dyDescent="0.25">
      <c r="B175" s="61"/>
      <c r="C175" s="69"/>
      <c r="D175" s="69"/>
      <c r="E175" s="69"/>
      <c r="F175" s="261"/>
      <c r="H175" s="220"/>
      <c r="I175" s="87"/>
      <c r="J175" s="96"/>
      <c r="K175" s="97" t="str">
        <f>IF(J175&lt;&gt;"",MAX(K$2:K174)+1,"")</f>
        <v/>
      </c>
      <c r="L175" s="127" t="s">
        <v>708</v>
      </c>
      <c r="M175" s="489"/>
      <c r="N175" s="305"/>
      <c r="O175" s="490"/>
      <c r="P175" s="137"/>
      <c r="Q175" s="225"/>
      <c r="R175" s="277"/>
      <c r="S175" s="88"/>
    </row>
    <row r="176" spans="2:19" s="85" customFormat="1" ht="55.5" customHeight="1" x14ac:dyDescent="0.2">
      <c r="B176" s="61" t="s">
        <v>309</v>
      </c>
      <c r="C176" s="69" t="s">
        <v>342</v>
      </c>
      <c r="D176" s="69" t="s">
        <v>660</v>
      </c>
      <c r="E176" s="69" t="s">
        <v>424</v>
      </c>
      <c r="F176" s="261">
        <f>VLOOKUP(H176,Feuil2!$A$1:$B$5,2,0)</f>
        <v>0.35</v>
      </c>
      <c r="G176" s="85">
        <f t="shared" ref="G176:G177" si="45">IF(H176="Information et Communication",1,IF(H176="Savoir-faire Savoir-être",2,IF(H176="Confort et hygiène",3,IF(H176="Qualité de la prestation",5,IF(H176="Développement Durable",4)))))</f>
        <v>2</v>
      </c>
      <c r="H176" s="220" t="s">
        <v>75</v>
      </c>
      <c r="I176" s="87" t="s">
        <v>176</v>
      </c>
      <c r="J176" s="96">
        <v>30</v>
      </c>
      <c r="K176" s="97">
        <f>IF(J176&lt;&gt;"",MAX(K$2:K175)+1,"")</f>
        <v>148</v>
      </c>
      <c r="L176" s="664" t="s">
        <v>668</v>
      </c>
      <c r="M176" s="660">
        <v>3</v>
      </c>
      <c r="N176" s="536" t="str">
        <f>IF('RESULTAT GLOBAL'!I$28="NON","Non Mesuré","OUI")</f>
        <v>OUI</v>
      </c>
      <c r="O176" s="243" t="str">
        <f>IF('RESULTAT GLOBAL'!I$28="NON","Activité non concernée","")</f>
        <v/>
      </c>
      <c r="P176" s="659" t="str">
        <f t="shared" ref="P176:P178" si="46">IF(ISERROR(SEARCH("Pas de NM possible",Q176)),"","oui")</f>
        <v/>
      </c>
      <c r="Q176" s="665"/>
      <c r="R176" s="663" t="s">
        <v>588</v>
      </c>
      <c r="S176" s="88"/>
    </row>
    <row r="177" spans="2:19" s="85" customFormat="1" ht="18.75" customHeight="1" x14ac:dyDescent="0.2">
      <c r="B177" s="61" t="s">
        <v>309</v>
      </c>
      <c r="C177" s="69" t="s">
        <v>342</v>
      </c>
      <c r="D177" s="69" t="s">
        <v>660</v>
      </c>
      <c r="E177" s="69" t="s">
        <v>424</v>
      </c>
      <c r="F177" s="261">
        <f>VLOOKUP(H177,Feuil2!$A$1:$B$5,2,0)</f>
        <v>0.35</v>
      </c>
      <c r="G177" s="85">
        <f t="shared" si="45"/>
        <v>2</v>
      </c>
      <c r="H177" s="220" t="s">
        <v>75</v>
      </c>
      <c r="I177" s="87" t="s">
        <v>176</v>
      </c>
      <c r="J177" s="96">
        <v>30</v>
      </c>
      <c r="K177" s="97">
        <f>IF(J177&lt;&gt;"",MAX(K$2:K176)+1,"")</f>
        <v>149</v>
      </c>
      <c r="L177" s="554" t="s">
        <v>669</v>
      </c>
      <c r="M177" s="331">
        <v>3</v>
      </c>
      <c r="N177" s="332" t="str">
        <f>IF('RESULTAT GLOBAL'!I$28="NON","Non Mesuré","OUI")</f>
        <v>OUI</v>
      </c>
      <c r="O177" s="243" t="str">
        <f>IF('RESULTAT GLOBAL'!I$28="NON","Activité non concernée","")</f>
        <v/>
      </c>
      <c r="P177" s="124" t="str">
        <f t="shared" si="46"/>
        <v/>
      </c>
      <c r="Q177" s="342"/>
      <c r="R177" s="242" t="s">
        <v>588</v>
      </c>
      <c r="S177" s="88"/>
    </row>
    <row r="178" spans="2:19" s="85" customFormat="1" ht="36.75" customHeight="1" x14ac:dyDescent="0.2">
      <c r="B178" s="61" t="s">
        <v>309</v>
      </c>
      <c r="C178" s="69" t="s">
        <v>342</v>
      </c>
      <c r="D178" s="69" t="s">
        <v>660</v>
      </c>
      <c r="E178" s="69" t="s">
        <v>424</v>
      </c>
      <c r="F178" s="261">
        <f>VLOOKUP(H178,Feuil2!$A$1:$B$5,2,0)</f>
        <v>0.35</v>
      </c>
      <c r="G178" s="85">
        <v>2</v>
      </c>
      <c r="H178" s="220" t="s">
        <v>75</v>
      </c>
      <c r="I178" s="87"/>
      <c r="J178" s="96">
        <v>200</v>
      </c>
      <c r="K178" s="97">
        <f>IF(J178&lt;&gt;"",MAX(K$2:K177)+1,"")</f>
        <v>150</v>
      </c>
      <c r="L178" s="554" t="s">
        <v>670</v>
      </c>
      <c r="M178" s="331">
        <v>3</v>
      </c>
      <c r="N178" s="332" t="str">
        <f>IF('RESULTAT GLOBAL'!I$28="NON","Non Mesuré","OUI")</f>
        <v>OUI</v>
      </c>
      <c r="O178" s="243" t="str">
        <f>IF('RESULTAT GLOBAL'!I$28="NON","Activité non concernée","")</f>
        <v/>
      </c>
      <c r="P178" s="124" t="str">
        <f t="shared" si="46"/>
        <v/>
      </c>
      <c r="Q178" s="342"/>
      <c r="R178" s="242" t="s">
        <v>588</v>
      </c>
      <c r="S178" s="88"/>
    </row>
    <row r="179" spans="2:19" s="85" customFormat="1" ht="18.75" customHeight="1" x14ac:dyDescent="0.2">
      <c r="B179" s="61" t="s">
        <v>309</v>
      </c>
      <c r="C179" s="69" t="s">
        <v>342</v>
      </c>
      <c r="D179" s="69" t="s">
        <v>660</v>
      </c>
      <c r="E179" s="69" t="s">
        <v>424</v>
      </c>
      <c r="F179" s="261">
        <f>VLOOKUP(H179,Feuil2!$A$1:$B$5,2,0)</f>
        <v>0.35</v>
      </c>
      <c r="G179" s="85">
        <f t="shared" ref="G179:G180" si="47">IF(H179="Information et Communication",1,IF(H179="Savoir-faire Savoir-être",2,IF(H179="Confort et hygiène",3,IF(H179="Qualité de la prestation",5,IF(H179="Développement Durable",4)))))</f>
        <v>2</v>
      </c>
      <c r="H179" s="220" t="s">
        <v>75</v>
      </c>
      <c r="I179" s="87" t="s">
        <v>176</v>
      </c>
      <c r="J179" s="96">
        <v>30</v>
      </c>
      <c r="K179" s="97">
        <f>IF(J179&lt;&gt;"",MAX(K$2:K178)+1,"")</f>
        <v>151</v>
      </c>
      <c r="L179" s="554" t="s">
        <v>671</v>
      </c>
      <c r="M179" s="331">
        <v>3</v>
      </c>
      <c r="N179" s="332" t="str">
        <f>IF('RESULTAT GLOBAL'!I$28="NON","Non Mesuré","OUI")</f>
        <v>OUI</v>
      </c>
      <c r="O179" s="243" t="str">
        <f>IF('RESULTAT GLOBAL'!I$28="NON","Activité non concernée","")</f>
        <v/>
      </c>
      <c r="P179" s="124" t="str">
        <f t="shared" ref="P179" si="48">IF(ISERROR(SEARCH("Pas de NM possible",Q179)),"","oui")</f>
        <v/>
      </c>
      <c r="Q179" s="342"/>
      <c r="R179" s="242" t="s">
        <v>588</v>
      </c>
      <c r="S179" s="88"/>
    </row>
    <row r="180" spans="2:19" s="85" customFormat="1" ht="56.25" customHeight="1" x14ac:dyDescent="0.2">
      <c r="B180" s="61" t="s">
        <v>309</v>
      </c>
      <c r="C180" s="69" t="s">
        <v>342</v>
      </c>
      <c r="D180" s="69" t="s">
        <v>660</v>
      </c>
      <c r="E180" s="69" t="s">
        <v>424</v>
      </c>
      <c r="F180" s="261">
        <f>VLOOKUP(H180,Feuil2!$A$1:$B$5,2,0)</f>
        <v>0.35</v>
      </c>
      <c r="G180" s="85">
        <f t="shared" si="47"/>
        <v>2</v>
      </c>
      <c r="H180" s="220" t="s">
        <v>75</v>
      </c>
      <c r="I180" s="87" t="s">
        <v>176</v>
      </c>
      <c r="J180" s="96">
        <v>30</v>
      </c>
      <c r="K180" s="97">
        <f>IF(J180&lt;&gt;"",MAX(K$2:K179)+1,"")</f>
        <v>152</v>
      </c>
      <c r="L180" s="554" t="s">
        <v>672</v>
      </c>
      <c r="M180" s="331">
        <v>3</v>
      </c>
      <c r="N180" s="332" t="str">
        <f>IF('RESULTAT GLOBAL'!I$28="NON","Non Mesuré","OUI")</f>
        <v>OUI</v>
      </c>
      <c r="O180" s="243" t="str">
        <f>IF('RESULTAT GLOBAL'!I$28="NON","Activité non concernée","")</f>
        <v/>
      </c>
      <c r="P180" s="124" t="str">
        <f>IF(ISERROR(SEARCH("Pas de NM possible",#REF!)),"","oui")</f>
        <v/>
      </c>
      <c r="Q180" s="342" t="s">
        <v>692</v>
      </c>
      <c r="R180" s="242" t="s">
        <v>588</v>
      </c>
      <c r="S180" s="88"/>
    </row>
    <row r="181" spans="2:19" s="85" customFormat="1" ht="47.25" customHeight="1" x14ac:dyDescent="0.2">
      <c r="B181" s="61" t="s">
        <v>309</v>
      </c>
      <c r="C181" s="69" t="s">
        <v>342</v>
      </c>
      <c r="D181" s="69" t="s">
        <v>660</v>
      </c>
      <c r="E181" s="69" t="s">
        <v>424</v>
      </c>
      <c r="F181" s="261">
        <f>VLOOKUP(H181,Feuil2!$A$1:$B$5,2,0)</f>
        <v>0.35</v>
      </c>
      <c r="G181" s="85">
        <v>2</v>
      </c>
      <c r="H181" s="220" t="s">
        <v>75</v>
      </c>
      <c r="I181" s="87"/>
      <c r="J181" s="96">
        <v>200</v>
      </c>
      <c r="K181" s="97">
        <f>IF(J181&lt;&gt;"",MAX(K$2:K180)+1,"")</f>
        <v>153</v>
      </c>
      <c r="L181" s="554" t="s">
        <v>673</v>
      </c>
      <c r="M181" s="331">
        <v>3</v>
      </c>
      <c r="N181" s="332" t="str">
        <f>IF('RESULTAT GLOBAL'!I$28="NON","Non Mesuré","OUI")</f>
        <v>OUI</v>
      </c>
      <c r="O181" s="243" t="str">
        <f>IF('RESULTAT GLOBAL'!I$28="NON","Activité non concernée","")</f>
        <v/>
      </c>
      <c r="P181" s="124" t="str">
        <f t="shared" ref="P181:P197" si="49">IF(ISERROR(SEARCH("Pas de NM possible",Q180)),"","oui")</f>
        <v/>
      </c>
      <c r="Q181" s="342"/>
      <c r="R181" s="242" t="s">
        <v>588</v>
      </c>
      <c r="S181" s="88"/>
    </row>
    <row r="182" spans="2:19" s="85" customFormat="1" ht="36.75" customHeight="1" x14ac:dyDescent="0.2">
      <c r="B182" s="61" t="s">
        <v>309</v>
      </c>
      <c r="C182" s="69" t="s">
        <v>342</v>
      </c>
      <c r="D182" s="69" t="s">
        <v>660</v>
      </c>
      <c r="E182" s="69" t="s">
        <v>424</v>
      </c>
      <c r="F182" s="261">
        <f>VLOOKUP(H182,Feuil2!$A$1:$B$5,2,0)</f>
        <v>0.35</v>
      </c>
      <c r="G182" s="85">
        <f t="shared" ref="G182:G183" si="50">IF(H182="Information et Communication",1,IF(H182="Savoir-faire Savoir-être",2,IF(H182="Confort et hygiène",3,IF(H182="Qualité de la prestation",5,IF(H182="Développement Durable",4)))))</f>
        <v>2</v>
      </c>
      <c r="H182" s="220" t="s">
        <v>75</v>
      </c>
      <c r="I182" s="87" t="s">
        <v>176</v>
      </c>
      <c r="J182" s="96">
        <v>30</v>
      </c>
      <c r="K182" s="97">
        <f>IF(J182&lt;&gt;"",MAX(K$2:K181)+1,"")</f>
        <v>154</v>
      </c>
      <c r="L182" s="554" t="s">
        <v>674</v>
      </c>
      <c r="M182" s="331">
        <v>3</v>
      </c>
      <c r="N182" s="332" t="str">
        <f>IF('RESULTAT GLOBAL'!I$28="NON","Non Mesuré","OUI")</f>
        <v>OUI</v>
      </c>
      <c r="O182" s="243" t="str">
        <f>IF('RESULTAT GLOBAL'!I$28="NON","Activité non concernée","")</f>
        <v/>
      </c>
      <c r="P182" s="124" t="str">
        <f t="shared" si="49"/>
        <v/>
      </c>
      <c r="Q182" s="342" t="s">
        <v>693</v>
      </c>
      <c r="R182" s="242" t="s">
        <v>588</v>
      </c>
      <c r="S182" s="88"/>
    </row>
    <row r="183" spans="2:19" s="85" customFormat="1" ht="33.75" customHeight="1" x14ac:dyDescent="0.2">
      <c r="B183" s="61" t="s">
        <v>309</v>
      </c>
      <c r="C183" s="69" t="s">
        <v>342</v>
      </c>
      <c r="D183" s="69" t="s">
        <v>660</v>
      </c>
      <c r="E183" s="69" t="s">
        <v>424</v>
      </c>
      <c r="F183" s="261">
        <f>VLOOKUP(H183,Feuil2!$A$1:$B$5,2,0)</f>
        <v>0.35</v>
      </c>
      <c r="G183" s="85">
        <f t="shared" si="50"/>
        <v>2</v>
      </c>
      <c r="H183" s="220" t="s">
        <v>75</v>
      </c>
      <c r="I183" s="87" t="s">
        <v>176</v>
      </c>
      <c r="J183" s="96">
        <v>30</v>
      </c>
      <c r="K183" s="97">
        <f>IF(J183&lt;&gt;"",MAX(K$2:K182)+1,"")</f>
        <v>155</v>
      </c>
      <c r="L183" s="554" t="s">
        <v>675</v>
      </c>
      <c r="M183" s="331">
        <v>3</v>
      </c>
      <c r="N183" s="332" t="str">
        <f>IF('RESULTAT GLOBAL'!I$28="NON","Non Mesuré","OUI")</f>
        <v>OUI</v>
      </c>
      <c r="O183" s="243" t="str">
        <f>IF('RESULTAT GLOBAL'!I$28="NON","Activité non concernée","")</f>
        <v/>
      </c>
      <c r="P183" s="124" t="str">
        <f t="shared" si="49"/>
        <v/>
      </c>
      <c r="Q183" s="342"/>
      <c r="R183" s="242" t="s">
        <v>588</v>
      </c>
      <c r="S183" s="88"/>
    </row>
    <row r="184" spans="2:19" s="85" customFormat="1" ht="18.75" customHeight="1" x14ac:dyDescent="0.2">
      <c r="B184" s="61" t="s">
        <v>309</v>
      </c>
      <c r="C184" s="69" t="s">
        <v>342</v>
      </c>
      <c r="D184" s="69" t="s">
        <v>660</v>
      </c>
      <c r="E184" s="69" t="s">
        <v>424</v>
      </c>
      <c r="F184" s="261">
        <f>VLOOKUP(H184,Feuil2!$A$1:$B$5,2,0)</f>
        <v>0.35</v>
      </c>
      <c r="G184" s="85">
        <v>2</v>
      </c>
      <c r="H184" s="220" t="s">
        <v>75</v>
      </c>
      <c r="I184" s="87"/>
      <c r="J184" s="96">
        <v>200</v>
      </c>
      <c r="K184" s="97">
        <f>IF(J184&lt;&gt;"",MAX(K$2:K183)+1,"")</f>
        <v>156</v>
      </c>
      <c r="L184" s="554" t="s">
        <v>749</v>
      </c>
      <c r="M184" s="331">
        <v>3</v>
      </c>
      <c r="N184" s="332" t="str">
        <f>IF('RESULTAT GLOBAL'!I$28="NON","Non Mesuré","OUI")</f>
        <v>OUI</v>
      </c>
      <c r="O184" s="243" t="str">
        <f>IF('RESULTAT GLOBAL'!I$28="NON","Activité non concernée","")</f>
        <v/>
      </c>
      <c r="P184" s="124" t="str">
        <f t="shared" si="49"/>
        <v/>
      </c>
      <c r="Q184" s="342"/>
      <c r="R184" s="242" t="s">
        <v>588</v>
      </c>
      <c r="S184" s="88"/>
    </row>
    <row r="185" spans="2:19" s="85" customFormat="1" ht="19.5" customHeight="1" x14ac:dyDescent="0.2">
      <c r="B185" s="61" t="s">
        <v>309</v>
      </c>
      <c r="C185" s="69" t="s">
        <v>342</v>
      </c>
      <c r="D185" s="69" t="s">
        <v>660</v>
      </c>
      <c r="E185" s="69" t="s">
        <v>424</v>
      </c>
      <c r="F185" s="261">
        <f>VLOOKUP(H185,Feuil2!$A$1:$B$5,2,0)</f>
        <v>0.35</v>
      </c>
      <c r="G185" s="85">
        <f t="shared" ref="G185:G186" si="51">IF(H185="Information et Communication",1,IF(H185="Savoir-faire Savoir-être",2,IF(H185="Confort et hygiène",3,IF(H185="Qualité de la prestation",5,IF(H185="Développement Durable",4)))))</f>
        <v>2</v>
      </c>
      <c r="H185" s="220" t="s">
        <v>75</v>
      </c>
      <c r="I185" s="87" t="s">
        <v>176</v>
      </c>
      <c r="J185" s="96">
        <v>30</v>
      </c>
      <c r="K185" s="97">
        <f>IF(J185&lt;&gt;"",MAX(K$2:K184)+1,"")</f>
        <v>157</v>
      </c>
      <c r="L185" s="554" t="s">
        <v>676</v>
      </c>
      <c r="M185" s="331">
        <v>3</v>
      </c>
      <c r="N185" s="332" t="str">
        <f>IF('RESULTAT GLOBAL'!I$28="NON","Non Mesuré","OUI")</f>
        <v>OUI</v>
      </c>
      <c r="O185" s="243" t="str">
        <f>IF('RESULTAT GLOBAL'!I$28="NON","Activité non concernée","")</f>
        <v/>
      </c>
      <c r="P185" s="124" t="str">
        <f t="shared" si="49"/>
        <v/>
      </c>
      <c r="Q185" s="342"/>
      <c r="R185" s="242" t="s">
        <v>588</v>
      </c>
      <c r="S185" s="88"/>
    </row>
    <row r="186" spans="2:19" s="85" customFormat="1" ht="36.75" customHeight="1" x14ac:dyDescent="0.2">
      <c r="B186" s="61" t="s">
        <v>309</v>
      </c>
      <c r="C186" s="69" t="s">
        <v>342</v>
      </c>
      <c r="D186" s="69" t="s">
        <v>660</v>
      </c>
      <c r="E186" s="69" t="s">
        <v>424</v>
      </c>
      <c r="F186" s="261">
        <f>VLOOKUP(H186,Feuil2!$A$1:$B$5,2,0)</f>
        <v>0.35</v>
      </c>
      <c r="G186" s="85">
        <f t="shared" si="51"/>
        <v>2</v>
      </c>
      <c r="H186" s="220" t="s">
        <v>75</v>
      </c>
      <c r="I186" s="87" t="s">
        <v>176</v>
      </c>
      <c r="J186" s="96">
        <v>30</v>
      </c>
      <c r="K186" s="97">
        <f>IF(J186&lt;&gt;"",MAX(K$2:K185)+1,"")</f>
        <v>158</v>
      </c>
      <c r="L186" s="554" t="s">
        <v>677</v>
      </c>
      <c r="M186" s="331">
        <v>3</v>
      </c>
      <c r="N186" s="332" t="str">
        <f>IF('RESULTAT GLOBAL'!I$28="NON","Non Mesuré","OUI")</f>
        <v>OUI</v>
      </c>
      <c r="O186" s="243" t="str">
        <f>IF('RESULTAT GLOBAL'!I$28="NON","Activité non concernée","")</f>
        <v/>
      </c>
      <c r="P186" s="124" t="str">
        <f t="shared" si="49"/>
        <v/>
      </c>
      <c r="Q186" s="342" t="s">
        <v>694</v>
      </c>
      <c r="R186" s="242" t="s">
        <v>588</v>
      </c>
      <c r="S186" s="88"/>
    </row>
    <row r="187" spans="2:19" s="85" customFormat="1" ht="19.5" customHeight="1" x14ac:dyDescent="0.2">
      <c r="B187" s="61" t="s">
        <v>309</v>
      </c>
      <c r="C187" s="69" t="s">
        <v>342</v>
      </c>
      <c r="D187" s="69" t="s">
        <v>660</v>
      </c>
      <c r="E187" s="69" t="s">
        <v>424</v>
      </c>
      <c r="F187" s="261">
        <f>VLOOKUP(H187,Feuil2!$A$1:$B$5,2,0)</f>
        <v>0.35</v>
      </c>
      <c r="G187" s="85">
        <v>2</v>
      </c>
      <c r="H187" s="220" t="s">
        <v>75</v>
      </c>
      <c r="I187" s="87"/>
      <c r="J187" s="96">
        <v>200</v>
      </c>
      <c r="K187" s="97">
        <f>IF(J187&lt;&gt;"",MAX(K$2:K186)+1,"")</f>
        <v>159</v>
      </c>
      <c r="L187" s="554" t="s">
        <v>678</v>
      </c>
      <c r="M187" s="331">
        <v>3</v>
      </c>
      <c r="N187" s="332" t="str">
        <f>IF('RESULTAT GLOBAL'!I$28="NON","Non Mesuré","OUI")</f>
        <v>OUI</v>
      </c>
      <c r="O187" s="243" t="str">
        <f>IF('RESULTAT GLOBAL'!I$28="NON","Activité non concernée","")</f>
        <v/>
      </c>
      <c r="P187" s="124" t="str">
        <f t="shared" si="49"/>
        <v/>
      </c>
      <c r="Q187" s="342"/>
      <c r="R187" s="242" t="s">
        <v>588</v>
      </c>
      <c r="S187" s="88"/>
    </row>
    <row r="188" spans="2:19" s="85" customFormat="1" ht="55.5" customHeight="1" x14ac:dyDescent="0.2">
      <c r="B188" s="61" t="s">
        <v>309</v>
      </c>
      <c r="C188" s="69" t="s">
        <v>342</v>
      </c>
      <c r="D188" s="69" t="s">
        <v>660</v>
      </c>
      <c r="E188" s="69" t="s">
        <v>424</v>
      </c>
      <c r="F188" s="261">
        <f>VLOOKUP(H188,Feuil2!$A$1:$B$5,2,0)</f>
        <v>0.35</v>
      </c>
      <c r="G188" s="85">
        <f t="shared" ref="G188:G189" si="52">IF(H188="Information et Communication",1,IF(H188="Savoir-faire Savoir-être",2,IF(H188="Confort et hygiène",3,IF(H188="Qualité de la prestation",5,IF(H188="Développement Durable",4)))))</f>
        <v>2</v>
      </c>
      <c r="H188" s="220" t="s">
        <v>75</v>
      </c>
      <c r="I188" s="87" t="s">
        <v>176</v>
      </c>
      <c r="J188" s="96">
        <v>30</v>
      </c>
      <c r="K188" s="97">
        <f>IF(J188&lt;&gt;"",MAX(K$2:K187)+1,"")</f>
        <v>160</v>
      </c>
      <c r="L188" s="554" t="s">
        <v>679</v>
      </c>
      <c r="M188" s="331">
        <v>3</v>
      </c>
      <c r="N188" s="332" t="str">
        <f>IF('RESULTAT GLOBAL'!I$28="NON","Non Mesuré","OUI")</f>
        <v>OUI</v>
      </c>
      <c r="O188" s="243" t="str">
        <f>IF('RESULTAT GLOBAL'!I$28="NON","Activité non concernée","")</f>
        <v/>
      </c>
      <c r="P188" s="124" t="str">
        <f t="shared" si="49"/>
        <v/>
      </c>
      <c r="Q188" s="342" t="s">
        <v>695</v>
      </c>
      <c r="R188" s="242" t="s">
        <v>588</v>
      </c>
      <c r="S188" s="88"/>
    </row>
    <row r="189" spans="2:19" s="85" customFormat="1" ht="33.75" customHeight="1" x14ac:dyDescent="0.2">
      <c r="B189" s="61" t="s">
        <v>309</v>
      </c>
      <c r="C189" s="69" t="s">
        <v>342</v>
      </c>
      <c r="D189" s="69" t="s">
        <v>660</v>
      </c>
      <c r="E189" s="69" t="s">
        <v>424</v>
      </c>
      <c r="F189" s="261">
        <f>VLOOKUP(H189,Feuil2!$A$1:$B$5,2,0)</f>
        <v>0.35</v>
      </c>
      <c r="G189" s="85">
        <f t="shared" si="52"/>
        <v>2</v>
      </c>
      <c r="H189" s="220" t="s">
        <v>75</v>
      </c>
      <c r="I189" s="87" t="s">
        <v>176</v>
      </c>
      <c r="J189" s="96">
        <v>30</v>
      </c>
      <c r="K189" s="97">
        <f>IF(J189&lt;&gt;"",MAX(K$2:K188)+1,"")</f>
        <v>161</v>
      </c>
      <c r="L189" s="554" t="s">
        <v>680</v>
      </c>
      <c r="M189" s="331">
        <v>3</v>
      </c>
      <c r="N189" s="332" t="str">
        <f>IF('RESULTAT GLOBAL'!I$28="NON","Non Mesuré","OUI")</f>
        <v>OUI</v>
      </c>
      <c r="O189" s="243" t="str">
        <f>IF('RESULTAT GLOBAL'!I$28="NON","Activité non concernée","")</f>
        <v/>
      </c>
      <c r="P189" s="124" t="str">
        <f t="shared" si="49"/>
        <v/>
      </c>
      <c r="Q189" s="342"/>
      <c r="R189" s="242" t="s">
        <v>588</v>
      </c>
      <c r="S189" s="88"/>
    </row>
    <row r="190" spans="2:19" s="85" customFormat="1" ht="47.25" customHeight="1" x14ac:dyDescent="0.2">
      <c r="B190" s="61" t="s">
        <v>309</v>
      </c>
      <c r="C190" s="69" t="s">
        <v>342</v>
      </c>
      <c r="D190" s="69" t="s">
        <v>660</v>
      </c>
      <c r="E190" s="69" t="s">
        <v>424</v>
      </c>
      <c r="F190" s="261">
        <f>VLOOKUP(H190,Feuil2!$A$1:$B$5,2,0)</f>
        <v>0.35</v>
      </c>
      <c r="G190" s="85">
        <v>2</v>
      </c>
      <c r="H190" s="220" t="s">
        <v>75</v>
      </c>
      <c r="I190" s="87"/>
      <c r="J190" s="96">
        <v>200</v>
      </c>
      <c r="K190" s="97">
        <f>IF(J190&lt;&gt;"",MAX(K$2:K189)+1,"")</f>
        <v>162</v>
      </c>
      <c r="L190" s="554" t="s">
        <v>681</v>
      </c>
      <c r="M190" s="331">
        <v>3</v>
      </c>
      <c r="N190" s="332" t="str">
        <f>IF('RESULTAT GLOBAL'!I$28="NON","Non Mesuré","OUI")</f>
        <v>OUI</v>
      </c>
      <c r="O190" s="243" t="str">
        <f>IF('RESULTAT GLOBAL'!I$28="NON","Activité non concernée","")</f>
        <v/>
      </c>
      <c r="P190" s="124" t="str">
        <f t="shared" si="49"/>
        <v/>
      </c>
      <c r="Q190" s="342"/>
      <c r="R190" s="242" t="s">
        <v>588</v>
      </c>
      <c r="S190" s="88"/>
    </row>
    <row r="191" spans="2:19" s="85" customFormat="1" ht="55.5" customHeight="1" x14ac:dyDescent="0.2">
      <c r="B191" s="61" t="s">
        <v>309</v>
      </c>
      <c r="C191" s="69" t="s">
        <v>342</v>
      </c>
      <c r="D191" s="69" t="s">
        <v>660</v>
      </c>
      <c r="E191" s="69" t="s">
        <v>424</v>
      </c>
      <c r="F191" s="261">
        <f>VLOOKUP(H191,Feuil2!$A$1:$B$5,2,0)</f>
        <v>0.35</v>
      </c>
      <c r="G191" s="85">
        <f t="shared" ref="G191:G192" si="53">IF(H191="Information et Communication",1,IF(H191="Savoir-faire Savoir-être",2,IF(H191="Confort et hygiène",3,IF(H191="Qualité de la prestation",5,IF(H191="Développement Durable",4)))))</f>
        <v>2</v>
      </c>
      <c r="H191" s="220" t="s">
        <v>75</v>
      </c>
      <c r="I191" s="87" t="s">
        <v>176</v>
      </c>
      <c r="J191" s="96">
        <v>30</v>
      </c>
      <c r="K191" s="97">
        <f>IF(J191&lt;&gt;"",MAX(K$2:K190)+1,"")</f>
        <v>163</v>
      </c>
      <c r="L191" s="554" t="s">
        <v>682</v>
      </c>
      <c r="M191" s="331">
        <v>3</v>
      </c>
      <c r="N191" s="332" t="str">
        <f>IF('RESULTAT GLOBAL'!I$28="NON","Non Mesuré","OUI")</f>
        <v>OUI</v>
      </c>
      <c r="O191" s="243" t="str">
        <f>IF('RESULTAT GLOBAL'!I$28="NON","Activité non concernée","")</f>
        <v/>
      </c>
      <c r="P191" s="124" t="str">
        <f t="shared" si="49"/>
        <v/>
      </c>
      <c r="Q191" s="342"/>
      <c r="R191" s="242" t="s">
        <v>588</v>
      </c>
      <c r="S191" s="88"/>
    </row>
    <row r="192" spans="2:19" s="85" customFormat="1" ht="33.75" customHeight="1" x14ac:dyDescent="0.2">
      <c r="B192" s="61" t="s">
        <v>309</v>
      </c>
      <c r="C192" s="69" t="s">
        <v>342</v>
      </c>
      <c r="D192" s="69" t="s">
        <v>660</v>
      </c>
      <c r="E192" s="69" t="s">
        <v>424</v>
      </c>
      <c r="F192" s="261">
        <f>VLOOKUP(H192,Feuil2!$A$1:$B$5,2,0)</f>
        <v>0.35</v>
      </c>
      <c r="G192" s="85">
        <f t="shared" si="53"/>
        <v>2</v>
      </c>
      <c r="H192" s="220" t="s">
        <v>75</v>
      </c>
      <c r="I192" s="87" t="s">
        <v>176</v>
      </c>
      <c r="J192" s="96">
        <v>30</v>
      </c>
      <c r="K192" s="97">
        <f>IF(J192&lt;&gt;"",MAX(K$2:K191)+1,"")</f>
        <v>164</v>
      </c>
      <c r="L192" s="554" t="s">
        <v>683</v>
      </c>
      <c r="M192" s="331">
        <v>3</v>
      </c>
      <c r="N192" s="332" t="str">
        <f>IF('RESULTAT GLOBAL'!I$28="NON","Non Mesuré","OUI")</f>
        <v>OUI</v>
      </c>
      <c r="O192" s="243" t="str">
        <f>IF('RESULTAT GLOBAL'!I$28="NON","Activité non concernée","")</f>
        <v/>
      </c>
      <c r="P192" s="124" t="str">
        <f t="shared" si="49"/>
        <v/>
      </c>
      <c r="Q192" s="342" t="s">
        <v>696</v>
      </c>
      <c r="R192" s="242" t="s">
        <v>588</v>
      </c>
      <c r="S192" s="88"/>
    </row>
    <row r="193" spans="1:19" s="85" customFormat="1" ht="19.5" customHeight="1" x14ac:dyDescent="0.2">
      <c r="B193" s="61" t="s">
        <v>309</v>
      </c>
      <c r="C193" s="69" t="s">
        <v>342</v>
      </c>
      <c r="D193" s="69" t="s">
        <v>660</v>
      </c>
      <c r="E193" s="69" t="s">
        <v>424</v>
      </c>
      <c r="F193" s="261">
        <f>VLOOKUP(H193,Feuil2!$A$1:$B$5,2,0)</f>
        <v>0.35</v>
      </c>
      <c r="G193" s="85">
        <v>2</v>
      </c>
      <c r="H193" s="220" t="s">
        <v>75</v>
      </c>
      <c r="I193" s="87"/>
      <c r="J193" s="96">
        <v>200</v>
      </c>
      <c r="K193" s="97">
        <f>IF(J193&lt;&gt;"",MAX(K$2:K192)+1,"")</f>
        <v>165</v>
      </c>
      <c r="L193" s="554" t="s">
        <v>684</v>
      </c>
      <c r="M193" s="331">
        <v>3</v>
      </c>
      <c r="N193" s="332" t="str">
        <f>IF('RESULTAT GLOBAL'!I$28="NON","Non Mesuré","OUI")</f>
        <v>OUI</v>
      </c>
      <c r="O193" s="243" t="str">
        <f>IF('RESULTAT GLOBAL'!I$28="NON","Activité non concernée","")</f>
        <v/>
      </c>
      <c r="P193" s="124" t="str">
        <f t="shared" si="49"/>
        <v/>
      </c>
      <c r="Q193" s="342"/>
      <c r="R193" s="242" t="s">
        <v>588</v>
      </c>
      <c r="S193" s="88"/>
    </row>
    <row r="194" spans="1:19" s="85" customFormat="1" ht="55.5" customHeight="1" x14ac:dyDescent="0.2">
      <c r="B194" s="61" t="s">
        <v>309</v>
      </c>
      <c r="C194" s="69" t="s">
        <v>342</v>
      </c>
      <c r="D194" s="69" t="s">
        <v>660</v>
      </c>
      <c r="E194" s="69" t="s">
        <v>424</v>
      </c>
      <c r="F194" s="261">
        <f>VLOOKUP(H194,Feuil2!$A$1:$B$5,2,0)</f>
        <v>0.35</v>
      </c>
      <c r="G194" s="85">
        <f t="shared" ref="G194:G195" si="54">IF(H194="Information et Communication",1,IF(H194="Savoir-faire Savoir-être",2,IF(H194="Confort et hygiène",3,IF(H194="Qualité de la prestation",5,IF(H194="Développement Durable",4)))))</f>
        <v>2</v>
      </c>
      <c r="H194" s="220" t="s">
        <v>75</v>
      </c>
      <c r="I194" s="87" t="s">
        <v>176</v>
      </c>
      <c r="J194" s="96">
        <v>30</v>
      </c>
      <c r="K194" s="97">
        <f>IF(J194&lt;&gt;"",MAX(K$2:K193)+1,"")</f>
        <v>166</v>
      </c>
      <c r="L194" s="554" t="s">
        <v>685</v>
      </c>
      <c r="M194" s="331">
        <v>3</v>
      </c>
      <c r="N194" s="332" t="str">
        <f>IF('RESULTAT GLOBAL'!I$28="NON","Non Mesuré","OUI")</f>
        <v>OUI</v>
      </c>
      <c r="O194" s="243" t="str">
        <f>IF('RESULTAT GLOBAL'!I$28="NON","Activité non concernée","")</f>
        <v/>
      </c>
      <c r="P194" s="124" t="str">
        <f t="shared" si="49"/>
        <v/>
      </c>
      <c r="Q194" s="342"/>
      <c r="R194" s="242" t="s">
        <v>588</v>
      </c>
      <c r="S194" s="88"/>
    </row>
    <row r="195" spans="1:19" s="85" customFormat="1" ht="19.5" customHeight="1" x14ac:dyDescent="0.2">
      <c r="B195" s="61" t="s">
        <v>309</v>
      </c>
      <c r="C195" s="69" t="s">
        <v>342</v>
      </c>
      <c r="D195" s="69" t="s">
        <v>660</v>
      </c>
      <c r="E195" s="69" t="s">
        <v>424</v>
      </c>
      <c r="F195" s="261">
        <f>VLOOKUP(H195,Feuil2!$A$1:$B$5,2,0)</f>
        <v>0.35</v>
      </c>
      <c r="G195" s="85">
        <f t="shared" si="54"/>
        <v>2</v>
      </c>
      <c r="H195" s="220" t="s">
        <v>75</v>
      </c>
      <c r="I195" s="87" t="s">
        <v>176</v>
      </c>
      <c r="J195" s="96">
        <v>30</v>
      </c>
      <c r="K195" s="97">
        <f>IF(J195&lt;&gt;"",MAX(K$2:K194)+1,"")</f>
        <v>167</v>
      </c>
      <c r="L195" s="554" t="s">
        <v>686</v>
      </c>
      <c r="M195" s="331">
        <v>3</v>
      </c>
      <c r="N195" s="332" t="str">
        <f>IF('RESULTAT GLOBAL'!I$28="NON","Non Mesuré","OUI")</f>
        <v>OUI</v>
      </c>
      <c r="O195" s="243" t="str">
        <f>IF('RESULTAT GLOBAL'!I$28="NON","Activité non concernée","")</f>
        <v/>
      </c>
      <c r="P195" s="124" t="str">
        <f t="shared" si="49"/>
        <v/>
      </c>
      <c r="Q195" s="342"/>
      <c r="R195" s="242" t="s">
        <v>588</v>
      </c>
      <c r="S195" s="88"/>
    </row>
    <row r="196" spans="1:19" s="85" customFormat="1" ht="19.5" customHeight="1" x14ac:dyDescent="0.2">
      <c r="B196" s="61" t="s">
        <v>309</v>
      </c>
      <c r="C196" s="69" t="s">
        <v>342</v>
      </c>
      <c r="D196" s="69" t="s">
        <v>660</v>
      </c>
      <c r="E196" s="69" t="s">
        <v>424</v>
      </c>
      <c r="F196" s="261">
        <f>VLOOKUP(H196,Feuil2!$A$1:$B$5,2,0)</f>
        <v>0.35</v>
      </c>
      <c r="G196" s="85">
        <v>2</v>
      </c>
      <c r="H196" s="220" t="s">
        <v>75</v>
      </c>
      <c r="I196" s="87"/>
      <c r="J196" s="96">
        <v>200</v>
      </c>
      <c r="K196" s="97">
        <f>IF(J196&lt;&gt;"",MAX(K$2:K195)+1,"")</f>
        <v>168</v>
      </c>
      <c r="L196" s="554" t="s">
        <v>687</v>
      </c>
      <c r="M196" s="331">
        <v>3</v>
      </c>
      <c r="N196" s="332" t="str">
        <f>IF('RESULTAT GLOBAL'!I$28="NON","Non Mesuré","OUI")</f>
        <v>OUI</v>
      </c>
      <c r="O196" s="243" t="str">
        <f>IF('RESULTAT GLOBAL'!I$28="NON","Activité non concernée","")</f>
        <v/>
      </c>
      <c r="P196" s="124" t="str">
        <f t="shared" si="49"/>
        <v/>
      </c>
      <c r="Q196" s="342"/>
      <c r="R196" s="242" t="s">
        <v>588</v>
      </c>
      <c r="S196" s="88"/>
    </row>
    <row r="197" spans="1:19" s="85" customFormat="1" ht="38.25" customHeight="1" x14ac:dyDescent="0.2">
      <c r="B197" s="61" t="s">
        <v>309</v>
      </c>
      <c r="C197" s="69" t="s">
        <v>342</v>
      </c>
      <c r="D197" s="69" t="s">
        <v>660</v>
      </c>
      <c r="E197" s="69" t="s">
        <v>424</v>
      </c>
      <c r="F197" s="261">
        <f>VLOOKUP(H197,Feuil2!$A$1:$B$5,2,0)</f>
        <v>0.35</v>
      </c>
      <c r="G197" s="85">
        <f t="shared" ref="G197" si="55">IF(H197="Information et Communication",1,IF(H197="Savoir-faire Savoir-être",2,IF(H197="Confort et hygiène",3,IF(H197="Qualité de la prestation",5,IF(H197="Développement Durable",4)))))</f>
        <v>2</v>
      </c>
      <c r="H197" s="220" t="s">
        <v>75</v>
      </c>
      <c r="I197" s="87" t="s">
        <v>176</v>
      </c>
      <c r="J197" s="96">
        <v>30</v>
      </c>
      <c r="K197" s="97">
        <f>IF(J197&lt;&gt;"",MAX(K$2:K196)+1,"")</f>
        <v>169</v>
      </c>
      <c r="L197" s="559" t="s">
        <v>761</v>
      </c>
      <c r="M197" s="333">
        <v>3</v>
      </c>
      <c r="N197" s="332" t="str">
        <f>IF('RESULTAT GLOBAL'!I$28="NON","Non Mesuré","OUI")</f>
        <v>OUI</v>
      </c>
      <c r="O197" s="243" t="str">
        <f>IF('RESULTAT GLOBAL'!I$28="NON","Activité non concernée","")</f>
        <v/>
      </c>
      <c r="P197" s="140" t="str">
        <f t="shared" si="49"/>
        <v/>
      </c>
      <c r="Q197" s="336" t="s">
        <v>697</v>
      </c>
      <c r="R197" s="245" t="s">
        <v>588</v>
      </c>
      <c r="S197" s="88"/>
    </row>
    <row r="198" spans="1:19" s="85" customFormat="1" ht="36.75" customHeight="1" x14ac:dyDescent="0.2">
      <c r="B198" s="61"/>
      <c r="C198" s="69" t="s">
        <v>342</v>
      </c>
      <c r="D198" s="69"/>
      <c r="E198" s="69"/>
      <c r="F198" s="261" t="e">
        <f>VLOOKUP(H198,Feuil2!$A$1:$B$5,2,0)</f>
        <v>#N/A</v>
      </c>
      <c r="H198" s="209"/>
      <c r="I198" s="95"/>
      <c r="J198" s="96"/>
      <c r="K198" s="97" t="str">
        <f>IF(J198&lt;&gt;"",MAX(K$2:K197)+1,"")</f>
        <v/>
      </c>
      <c r="L198" s="432" t="s">
        <v>342</v>
      </c>
      <c r="M198" s="433" t="s">
        <v>22</v>
      </c>
      <c r="N198" s="434" t="s">
        <v>23</v>
      </c>
      <c r="O198" s="435" t="s">
        <v>24</v>
      </c>
      <c r="P198" s="440" t="str">
        <f t="shared" ref="P198" si="56">IF(ISERROR(SEARCH("Pas de NM possible",Q198)),"","oui")</f>
        <v/>
      </c>
      <c r="Q198" s="432" t="s">
        <v>25</v>
      </c>
      <c r="R198" s="439" t="s">
        <v>364</v>
      </c>
      <c r="S198" s="88"/>
    </row>
    <row r="199" spans="1:19" s="142" customFormat="1" ht="21" customHeight="1" x14ac:dyDescent="0.25">
      <c r="B199" s="130"/>
      <c r="C199" s="69" t="s">
        <v>342</v>
      </c>
      <c r="D199" s="133" t="s">
        <v>223</v>
      </c>
      <c r="E199" s="133"/>
      <c r="F199" s="261" t="e">
        <f>VLOOKUP(H199,Feuil2!$A$1:$B$5,2,0)</f>
        <v>#N/A</v>
      </c>
      <c r="H199" s="226"/>
      <c r="I199" s="143"/>
      <c r="J199" s="123"/>
      <c r="K199" s="97" t="str">
        <f>IF(J199&lt;&gt;"",MAX(K$2:K198)+1,"")</f>
        <v/>
      </c>
      <c r="L199" s="127" t="s">
        <v>223</v>
      </c>
      <c r="M199" s="306"/>
      <c r="N199" s="318"/>
      <c r="O199" s="371"/>
      <c r="P199" s="316" t="str">
        <f t="shared" ref="P199:P211" si="57">IF(ISERROR(SEARCH("Pas de NM possible",Q199)),"","oui")</f>
        <v/>
      </c>
      <c r="Q199" s="306"/>
      <c r="R199" s="324"/>
      <c r="S199" s="139"/>
    </row>
    <row r="200" spans="1:19" s="85" customFormat="1" ht="27" customHeight="1" x14ac:dyDescent="0.2">
      <c r="A200" s="85">
        <v>31</v>
      </c>
      <c r="B200" s="61" t="s">
        <v>309</v>
      </c>
      <c r="C200" s="69" t="s">
        <v>342</v>
      </c>
      <c r="D200" s="69" t="s">
        <v>223</v>
      </c>
      <c r="E200" s="69"/>
      <c r="F200" s="261">
        <f>VLOOKUP(H200,Feuil2!$A$1:$B$5,2,0)</f>
        <v>0.25</v>
      </c>
      <c r="G200" s="85">
        <f t="shared" ref="G200:G208" si="58">IF(H200="Information et Communication",1,IF(H200="Savoir-faire Savoir-être",2,IF(H200="Confort et hygiène",3,IF(H200="Qualité de la prestation",5,IF(H200="Développement Durable",4)))))</f>
        <v>3</v>
      </c>
      <c r="H200" s="209" t="s">
        <v>112</v>
      </c>
      <c r="I200" s="87" t="s">
        <v>212</v>
      </c>
      <c r="J200" s="96">
        <v>37</v>
      </c>
      <c r="K200" s="97">
        <f>IF(J200&lt;&gt;"",MAX(K$2:K199)+1,"")</f>
        <v>170</v>
      </c>
      <c r="L200" s="666" t="s">
        <v>731</v>
      </c>
      <c r="M200" s="667">
        <v>3</v>
      </c>
      <c r="N200" s="735" t="s">
        <v>330</v>
      </c>
      <c r="O200" s="662"/>
      <c r="P200" s="659" t="str">
        <f t="shared" si="57"/>
        <v/>
      </c>
      <c r="Q200" s="665"/>
      <c r="R200" s="538" t="s">
        <v>588</v>
      </c>
      <c r="S200" s="88"/>
    </row>
    <row r="201" spans="1:19" s="85" customFormat="1" ht="33.75" customHeight="1" x14ac:dyDescent="0.2">
      <c r="A201" s="85">
        <v>32</v>
      </c>
      <c r="B201" s="61" t="s">
        <v>309</v>
      </c>
      <c r="C201" s="69" t="s">
        <v>342</v>
      </c>
      <c r="D201" s="69" t="s">
        <v>223</v>
      </c>
      <c r="E201" s="69"/>
      <c r="F201" s="261">
        <f>VLOOKUP(H201,Feuil2!$A$1:$B$5,2,0)</f>
        <v>0.25</v>
      </c>
      <c r="G201" s="85">
        <f t="shared" si="58"/>
        <v>3</v>
      </c>
      <c r="H201" s="209" t="s">
        <v>112</v>
      </c>
      <c r="I201" s="87" t="s">
        <v>212</v>
      </c>
      <c r="J201" s="96">
        <v>37</v>
      </c>
      <c r="K201" s="97">
        <f>IF(J201&lt;&gt;"",MAX(K$2:K200)+1,"")</f>
        <v>171</v>
      </c>
      <c r="L201" s="346" t="s">
        <v>766</v>
      </c>
      <c r="M201" s="347">
        <v>3</v>
      </c>
      <c r="N201" s="332" t="s">
        <v>330</v>
      </c>
      <c r="O201" s="243"/>
      <c r="P201" s="124" t="str">
        <f t="shared" si="57"/>
        <v/>
      </c>
      <c r="Q201" s="342"/>
      <c r="R201" s="242" t="s">
        <v>588</v>
      </c>
      <c r="S201" s="88"/>
    </row>
    <row r="202" spans="1:19" s="85" customFormat="1" ht="38.25" customHeight="1" x14ac:dyDescent="0.2">
      <c r="A202" s="85">
        <v>31</v>
      </c>
      <c r="B202" s="61" t="s">
        <v>309</v>
      </c>
      <c r="C202" s="69" t="s">
        <v>342</v>
      </c>
      <c r="D202" s="69" t="s">
        <v>223</v>
      </c>
      <c r="E202" s="69"/>
      <c r="F202" s="261">
        <f>VLOOKUP(H202,Feuil2!$A$1:$B$5,2,0)</f>
        <v>0.25</v>
      </c>
      <c r="G202" s="85">
        <f t="shared" si="58"/>
        <v>3</v>
      </c>
      <c r="H202" s="209" t="s">
        <v>112</v>
      </c>
      <c r="I202" s="87" t="s">
        <v>213</v>
      </c>
      <c r="J202" s="96">
        <v>75</v>
      </c>
      <c r="K202" s="97">
        <f>IF(J202&lt;&gt;"",MAX(K$2:K201)+1,"")</f>
        <v>172</v>
      </c>
      <c r="L202" s="346" t="s">
        <v>688</v>
      </c>
      <c r="M202" s="347">
        <v>3</v>
      </c>
      <c r="N202" s="332" t="s">
        <v>330</v>
      </c>
      <c r="O202" s="243"/>
      <c r="P202" s="124" t="str">
        <f t="shared" si="57"/>
        <v/>
      </c>
      <c r="Q202" s="342" t="s">
        <v>717</v>
      </c>
      <c r="R202" s="242" t="s">
        <v>588</v>
      </c>
      <c r="S202" s="88"/>
    </row>
    <row r="203" spans="1:19" s="85" customFormat="1" ht="45.75" customHeight="1" x14ac:dyDescent="0.2">
      <c r="A203" s="85">
        <v>32</v>
      </c>
      <c r="B203" s="61" t="s">
        <v>309</v>
      </c>
      <c r="C203" s="69" t="s">
        <v>342</v>
      </c>
      <c r="D203" s="69" t="s">
        <v>223</v>
      </c>
      <c r="E203" s="69"/>
      <c r="F203" s="261">
        <f>VLOOKUP(H203,Feuil2!$A$1:$B$5,2,0)</f>
        <v>0.25</v>
      </c>
      <c r="G203" s="85">
        <f t="shared" si="58"/>
        <v>3</v>
      </c>
      <c r="H203" s="209" t="s">
        <v>112</v>
      </c>
      <c r="I203" s="87" t="s">
        <v>213</v>
      </c>
      <c r="J203" s="96">
        <v>75</v>
      </c>
      <c r="K203" s="97">
        <f>IF(J203&lt;&gt;"",MAX(K$2:K202)+1,"")</f>
        <v>173</v>
      </c>
      <c r="L203" s="346" t="s">
        <v>689</v>
      </c>
      <c r="M203" s="347">
        <v>3</v>
      </c>
      <c r="N203" s="332" t="s">
        <v>330</v>
      </c>
      <c r="O203" s="243"/>
      <c r="P203" s="124" t="str">
        <f t="shared" si="57"/>
        <v/>
      </c>
      <c r="Q203" s="342"/>
      <c r="R203" s="242" t="s">
        <v>588</v>
      </c>
      <c r="S203" s="88"/>
    </row>
    <row r="204" spans="1:19" s="85" customFormat="1" ht="51.75" customHeight="1" x14ac:dyDescent="0.2">
      <c r="B204" s="61" t="s">
        <v>309</v>
      </c>
      <c r="C204" s="69" t="s">
        <v>342</v>
      </c>
      <c r="D204" s="69" t="s">
        <v>223</v>
      </c>
      <c r="E204" s="69"/>
      <c r="F204" s="261">
        <f>VLOOKUP(H204,Feuil2!$A$1:$B$5,2,0)</f>
        <v>0.2</v>
      </c>
      <c r="G204" s="85">
        <f t="shared" si="58"/>
        <v>5</v>
      </c>
      <c r="H204" s="209" t="s">
        <v>110</v>
      </c>
      <c r="I204" s="87" t="s">
        <v>213</v>
      </c>
      <c r="J204" s="96">
        <v>75</v>
      </c>
      <c r="K204" s="97">
        <f>IF(J204&lt;&gt;"",MAX(K$2:K203)+1,"")</f>
        <v>174</v>
      </c>
      <c r="L204" s="346" t="s">
        <v>765</v>
      </c>
      <c r="M204" s="347">
        <v>1</v>
      </c>
      <c r="N204" s="332" t="s">
        <v>0</v>
      </c>
      <c r="O204" s="243"/>
      <c r="P204" s="124" t="str">
        <f t="shared" si="57"/>
        <v/>
      </c>
      <c r="Q204" s="342" t="s">
        <v>722</v>
      </c>
      <c r="R204" s="242" t="s">
        <v>588</v>
      </c>
      <c r="S204" s="88"/>
    </row>
    <row r="205" spans="1:19" s="85" customFormat="1" ht="51.75" customHeight="1" x14ac:dyDescent="0.2">
      <c r="B205" s="61" t="s">
        <v>309</v>
      </c>
      <c r="C205" s="69" t="s">
        <v>342</v>
      </c>
      <c r="D205" s="69" t="s">
        <v>223</v>
      </c>
      <c r="E205" s="69"/>
      <c r="F205" s="261">
        <f>VLOOKUP(H205,Feuil2!$A$1:$B$5,2,0)</f>
        <v>0.2</v>
      </c>
      <c r="G205" s="85">
        <f t="shared" ref="G205" si="59">IF(H205="Information et Communication",1,IF(H205="Savoir-faire Savoir-être",2,IF(H205="Confort et hygiène",3,IF(H205="Qualité de la prestation",5,IF(H205="Développement Durable",4)))))</f>
        <v>5</v>
      </c>
      <c r="H205" s="209" t="s">
        <v>110</v>
      </c>
      <c r="I205" s="87" t="s">
        <v>213</v>
      </c>
      <c r="J205" s="96">
        <v>75</v>
      </c>
      <c r="K205" s="97">
        <f>IF(J205&lt;&gt;"",MAX(K$2:K204)+1,"")</f>
        <v>175</v>
      </c>
      <c r="L205" s="346" t="s">
        <v>806</v>
      </c>
      <c r="M205" s="347">
        <v>1</v>
      </c>
      <c r="N205" s="332" t="s">
        <v>0</v>
      </c>
      <c r="O205" s="243"/>
      <c r="P205" s="124" t="str">
        <f t="shared" ref="P205" si="60">IF(ISERROR(SEARCH("Pas de NM possible",Q205)),"","oui")</f>
        <v/>
      </c>
      <c r="Q205" s="342" t="s">
        <v>732</v>
      </c>
      <c r="R205" s="242" t="s">
        <v>588</v>
      </c>
      <c r="S205" s="88"/>
    </row>
    <row r="206" spans="1:19" s="85" customFormat="1" ht="51.75" customHeight="1" x14ac:dyDescent="0.2">
      <c r="B206" s="61" t="s">
        <v>309</v>
      </c>
      <c r="C206" s="69" t="s">
        <v>342</v>
      </c>
      <c r="D206" s="69" t="s">
        <v>223</v>
      </c>
      <c r="E206" s="69"/>
      <c r="F206" s="261">
        <f>VLOOKUP(H206,Feuil2!$A$1:$B$5,2,0)</f>
        <v>0.2</v>
      </c>
      <c r="G206" s="85">
        <f t="shared" si="58"/>
        <v>5</v>
      </c>
      <c r="H206" s="209" t="s">
        <v>110</v>
      </c>
      <c r="I206" s="87" t="s">
        <v>213</v>
      </c>
      <c r="J206" s="96">
        <v>75</v>
      </c>
      <c r="K206" s="97">
        <f>IF(J206&lt;&gt;"",MAX(K$2:K205)+1,"")</f>
        <v>176</v>
      </c>
      <c r="L206" s="346" t="s">
        <v>718</v>
      </c>
      <c r="M206" s="347">
        <v>1</v>
      </c>
      <c r="N206" s="332" t="s">
        <v>0</v>
      </c>
      <c r="O206" s="243"/>
      <c r="P206" s="124" t="str">
        <f t="shared" si="57"/>
        <v/>
      </c>
      <c r="Q206" s="342" t="s">
        <v>768</v>
      </c>
      <c r="R206" s="242" t="s">
        <v>588</v>
      </c>
      <c r="S206" s="88"/>
    </row>
    <row r="207" spans="1:19" s="85" customFormat="1" ht="18.75" customHeight="1" x14ac:dyDescent="0.2">
      <c r="B207" s="61" t="s">
        <v>309</v>
      </c>
      <c r="C207" s="69" t="s">
        <v>342</v>
      </c>
      <c r="D207" s="69" t="s">
        <v>223</v>
      </c>
      <c r="E207" s="69"/>
      <c r="F207" s="261">
        <f>VLOOKUP(H207,Feuil2!$A$1:$B$5,2,0)</f>
        <v>0.2</v>
      </c>
      <c r="G207" s="85">
        <f t="shared" si="58"/>
        <v>5</v>
      </c>
      <c r="H207" s="209" t="s">
        <v>110</v>
      </c>
      <c r="I207" s="87" t="s">
        <v>214</v>
      </c>
      <c r="J207" s="96">
        <v>75</v>
      </c>
      <c r="K207" s="97">
        <f>IF(J207&lt;&gt;"",MAX(K$2:K206)+1,"")</f>
        <v>177</v>
      </c>
      <c r="L207" s="346" t="s">
        <v>224</v>
      </c>
      <c r="M207" s="347">
        <v>1</v>
      </c>
      <c r="N207" s="332" t="s">
        <v>0</v>
      </c>
      <c r="O207" s="243"/>
      <c r="P207" s="124" t="str">
        <f t="shared" si="57"/>
        <v/>
      </c>
      <c r="Q207" s="342"/>
      <c r="R207" s="242" t="s">
        <v>588</v>
      </c>
      <c r="S207" s="88"/>
    </row>
    <row r="208" spans="1:19" s="85" customFormat="1" ht="18.75" customHeight="1" x14ac:dyDescent="0.2">
      <c r="B208" s="61" t="s">
        <v>309</v>
      </c>
      <c r="C208" s="69" t="s">
        <v>342</v>
      </c>
      <c r="D208" s="69" t="s">
        <v>223</v>
      </c>
      <c r="E208" s="69"/>
      <c r="F208" s="261">
        <f>VLOOKUP(H208,Feuil2!$A$1:$B$5,2,0)</f>
        <v>0.2</v>
      </c>
      <c r="G208" s="85">
        <f t="shared" si="58"/>
        <v>5</v>
      </c>
      <c r="H208" s="209" t="s">
        <v>110</v>
      </c>
      <c r="I208" s="87" t="s">
        <v>212</v>
      </c>
      <c r="J208" s="96">
        <v>37</v>
      </c>
      <c r="K208" s="97">
        <f>IF(J208&lt;&gt;"",MAX(K$2:K207)+1,"")</f>
        <v>178</v>
      </c>
      <c r="L208" s="346" t="s">
        <v>225</v>
      </c>
      <c r="M208" s="347">
        <v>1</v>
      </c>
      <c r="N208" s="332" t="s">
        <v>0</v>
      </c>
      <c r="O208" s="243"/>
      <c r="P208" s="124" t="str">
        <f t="shared" si="57"/>
        <v/>
      </c>
      <c r="Q208" s="342"/>
      <c r="R208" s="245" t="s">
        <v>588</v>
      </c>
      <c r="S208" s="88"/>
    </row>
    <row r="209" spans="1:19" s="85" customFormat="1" ht="70.5" customHeight="1" x14ac:dyDescent="0.2">
      <c r="B209" s="61" t="s">
        <v>309</v>
      </c>
      <c r="C209" s="69" t="s">
        <v>342</v>
      </c>
      <c r="D209" s="69" t="s">
        <v>223</v>
      </c>
      <c r="E209" s="69"/>
      <c r="F209" s="261">
        <f>VLOOKUP(H209,Feuil2!$A$1:$B$5,2,0)</f>
        <v>0.2</v>
      </c>
      <c r="G209" s="85">
        <f t="shared" ref="G209" si="61">IF(H209="Information et Communication",1,IF(H209="Savoir-faire Savoir-être",2,IF(H209="Confort et hygiène",3,IF(H209="Qualité de la prestation",5,IF(H209="Développement Durable",4)))))</f>
        <v>5</v>
      </c>
      <c r="H209" s="209" t="s">
        <v>110</v>
      </c>
      <c r="I209" s="87" t="s">
        <v>212</v>
      </c>
      <c r="J209" s="96">
        <v>37</v>
      </c>
      <c r="K209" s="97">
        <f>IF(J209&lt;&gt;"",MAX(K$2:K208)+1,"")</f>
        <v>179</v>
      </c>
      <c r="L209" s="346" t="s">
        <v>767</v>
      </c>
      <c r="M209" s="347">
        <v>3</v>
      </c>
      <c r="N209" s="332" t="s">
        <v>0</v>
      </c>
      <c r="O209" s="243"/>
      <c r="P209" s="124" t="str">
        <f t="shared" ref="P209" si="62">IF(ISERROR(SEARCH("Pas de NM possible",Q209)),"","oui")</f>
        <v/>
      </c>
      <c r="Q209" s="342" t="s">
        <v>769</v>
      </c>
      <c r="R209" s="245" t="s">
        <v>588</v>
      </c>
      <c r="S209" s="88"/>
    </row>
    <row r="210" spans="1:19" s="488" customFormat="1" ht="38.25" customHeight="1" x14ac:dyDescent="0.2">
      <c r="B210" s="555" t="s">
        <v>309</v>
      </c>
      <c r="C210" s="69" t="s">
        <v>342</v>
      </c>
      <c r="D210" s="69" t="s">
        <v>660</v>
      </c>
      <c r="E210" s="69" t="s">
        <v>424</v>
      </c>
      <c r="F210" s="261">
        <f>VLOOKUP(H210,Feuil2!$A$1:$B$5,2,0)</f>
        <v>0.2</v>
      </c>
      <c r="G210" s="488">
        <f t="shared" ref="G210:G211" si="63">IF(H210="Information et Communication",1,IF(H210="Savoir-faire Savoir-être",2,IF(H210="Confort et hygiène",3,IF(H210="Qualité de la prestation",5,IF(H210="Développement Durable",4)))))</f>
        <v>5</v>
      </c>
      <c r="H210" s="209" t="s">
        <v>110</v>
      </c>
      <c r="I210" s="87" t="s">
        <v>213</v>
      </c>
      <c r="J210" s="96">
        <v>75</v>
      </c>
      <c r="K210" s="97">
        <f>IF(J210&lt;&gt;"",MAX(K$2:K209)+1,"")</f>
        <v>180</v>
      </c>
      <c r="L210" s="558" t="s">
        <v>690</v>
      </c>
      <c r="M210" s="347">
        <v>3</v>
      </c>
      <c r="N210" s="332" t="str">
        <f>IF('RESULTAT GLOBAL'!I$28="NON","Non Mesuré","OUI")</f>
        <v>OUI</v>
      </c>
      <c r="O210" s="243" t="str">
        <f>IF('RESULTAT GLOBAL'!I$28="NON","Activité non concernée","")</f>
        <v/>
      </c>
      <c r="P210" s="124" t="str">
        <f t="shared" si="57"/>
        <v/>
      </c>
      <c r="Q210" s="342" t="s">
        <v>733</v>
      </c>
      <c r="R210" s="242" t="s">
        <v>588</v>
      </c>
      <c r="S210" s="88"/>
    </row>
    <row r="211" spans="1:19" s="488" customFormat="1" ht="18.75" customHeight="1" x14ac:dyDescent="0.2">
      <c r="B211" s="555" t="s">
        <v>309</v>
      </c>
      <c r="C211" s="69" t="s">
        <v>342</v>
      </c>
      <c r="D211" s="69" t="s">
        <v>660</v>
      </c>
      <c r="E211" s="69" t="s">
        <v>424</v>
      </c>
      <c r="F211" s="261">
        <f>VLOOKUP(H211,Feuil2!$A$1:$B$5,2,0)</f>
        <v>0.2</v>
      </c>
      <c r="G211" s="488">
        <f t="shared" si="63"/>
        <v>5</v>
      </c>
      <c r="H211" s="209" t="s">
        <v>110</v>
      </c>
      <c r="I211" s="87" t="s">
        <v>213</v>
      </c>
      <c r="J211" s="96">
        <v>75</v>
      </c>
      <c r="K211" s="97">
        <f>IF(J211&lt;&gt;"",MAX(K$2:K210)+1,"")</f>
        <v>181</v>
      </c>
      <c r="L211" s="558" t="s">
        <v>764</v>
      </c>
      <c r="M211" s="347">
        <v>3</v>
      </c>
      <c r="N211" s="332" t="str">
        <f>IF('RESULTAT GLOBAL'!I$28="NON","Non Mesuré","OUI")</f>
        <v>OUI</v>
      </c>
      <c r="O211" s="243" t="str">
        <f>IF('RESULTAT GLOBAL'!I$28="NON","Activité non concernée","")</f>
        <v/>
      </c>
      <c r="P211" s="124" t="str">
        <f t="shared" si="57"/>
        <v/>
      </c>
      <c r="Q211" s="342"/>
      <c r="R211" s="242" t="s">
        <v>588</v>
      </c>
      <c r="S211" s="88"/>
    </row>
    <row r="212" spans="1:19" s="85" customFormat="1" ht="36" customHeight="1" x14ac:dyDescent="0.2">
      <c r="B212" s="61" t="s">
        <v>309</v>
      </c>
      <c r="C212" s="69" t="s">
        <v>342</v>
      </c>
      <c r="D212" s="69" t="s">
        <v>660</v>
      </c>
      <c r="E212" s="69" t="s">
        <v>424</v>
      </c>
      <c r="F212" s="261">
        <f>VLOOKUP(H212,Feuil2!$A$1:$B$5,2,0)</f>
        <v>0.2</v>
      </c>
      <c r="G212" s="85">
        <v>2</v>
      </c>
      <c r="H212" s="209" t="s">
        <v>110</v>
      </c>
      <c r="I212" s="87"/>
      <c r="J212" s="96">
        <v>200</v>
      </c>
      <c r="K212" s="97">
        <f>IF(J212&lt;&gt;"",MAX(K$2:K211)+1,"")</f>
        <v>182</v>
      </c>
      <c r="L212" s="554" t="s">
        <v>664</v>
      </c>
      <c r="M212" s="331">
        <v>3</v>
      </c>
      <c r="N212" s="332" t="str">
        <f>IF('RESULTAT GLOBAL'!I$28="NON","Non Mesuré","OUI")</f>
        <v>OUI</v>
      </c>
      <c r="O212" s="243" t="str">
        <f>IF('RESULTAT GLOBAL'!I$28="NON","Activité non concernée","")</f>
        <v/>
      </c>
      <c r="P212" s="124" t="str">
        <f>IF(ISERROR(SEARCH("Pas de NM possible",Q212)),"","oui")</f>
        <v/>
      </c>
      <c r="Q212" s="342"/>
      <c r="R212" s="476" t="s">
        <v>588</v>
      </c>
      <c r="S212" s="88"/>
    </row>
    <row r="213" spans="1:19" s="85" customFormat="1" ht="36" customHeight="1" x14ac:dyDescent="0.2">
      <c r="B213" s="61" t="s">
        <v>309</v>
      </c>
      <c r="C213" s="69" t="s">
        <v>342</v>
      </c>
      <c r="D213" s="69" t="s">
        <v>660</v>
      </c>
      <c r="E213" s="69" t="s">
        <v>424</v>
      </c>
      <c r="F213" s="261">
        <f>VLOOKUP(H213,Feuil2!$A$1:$B$5,2,0)</f>
        <v>0.2</v>
      </c>
      <c r="G213" s="85">
        <v>2</v>
      </c>
      <c r="H213" s="209" t="s">
        <v>110</v>
      </c>
      <c r="I213" s="87"/>
      <c r="J213" s="96">
        <v>200</v>
      </c>
      <c r="K213" s="97">
        <f>IF(J213&lt;&gt;"",MAX(K$2:K212)+1,"")</f>
        <v>183</v>
      </c>
      <c r="L213" s="554" t="s">
        <v>665</v>
      </c>
      <c r="M213" s="331">
        <v>3</v>
      </c>
      <c r="N213" s="332" t="str">
        <f>IF('RESULTAT GLOBAL'!I$28="NON","Non Mesuré","OUI")</f>
        <v>OUI</v>
      </c>
      <c r="O213" s="243" t="str">
        <f>IF('RESULTAT GLOBAL'!I$28="NON","Activité non concernée","")</f>
        <v/>
      </c>
      <c r="P213" s="124" t="str">
        <f t="shared" ref="P213" si="64">IF(ISERROR(SEARCH("Pas de NM possible",Q213)),"","oui")</f>
        <v/>
      </c>
      <c r="Q213" s="342"/>
      <c r="R213" s="476" t="s">
        <v>588</v>
      </c>
      <c r="S213" s="88"/>
    </row>
    <row r="214" spans="1:19" s="85" customFormat="1" ht="36" customHeight="1" x14ac:dyDescent="0.2">
      <c r="B214" s="61" t="s">
        <v>309</v>
      </c>
      <c r="C214" s="69" t="s">
        <v>342</v>
      </c>
      <c r="D214" s="69" t="s">
        <v>660</v>
      </c>
      <c r="E214" s="69" t="s">
        <v>424</v>
      </c>
      <c r="F214" s="261">
        <f>VLOOKUP(H214,Feuil2!$A$1:$B$5,2,0)</f>
        <v>0.2</v>
      </c>
      <c r="G214" s="85">
        <v>2</v>
      </c>
      <c r="H214" s="209" t="s">
        <v>110</v>
      </c>
      <c r="I214" s="87"/>
      <c r="J214" s="96">
        <v>200</v>
      </c>
      <c r="K214" s="97">
        <f>IF(J214&lt;&gt;"",MAX(K$2:K213)+1,"")</f>
        <v>184</v>
      </c>
      <c r="L214" s="554" t="s">
        <v>666</v>
      </c>
      <c r="M214" s="331">
        <v>3</v>
      </c>
      <c r="N214" s="332" t="str">
        <f>IF('RESULTAT GLOBAL'!I$28="NON","Non Mesuré","OUI")</f>
        <v>OUI</v>
      </c>
      <c r="O214" s="243" t="str">
        <f>IF('RESULTAT GLOBAL'!I$28="NON","Activité non concernée","")</f>
        <v/>
      </c>
      <c r="P214" s="124" t="str">
        <f t="shared" ref="P214" si="65">IF(ISERROR(SEARCH("Pas de NM possible",Q214)),"","oui")</f>
        <v/>
      </c>
      <c r="Q214" s="342"/>
      <c r="R214" s="476" t="s">
        <v>588</v>
      </c>
      <c r="S214" s="88"/>
    </row>
    <row r="215" spans="1:19" s="85" customFormat="1" ht="36" customHeight="1" x14ac:dyDescent="0.2">
      <c r="B215" s="61" t="s">
        <v>309</v>
      </c>
      <c r="C215" s="69" t="s">
        <v>342</v>
      </c>
      <c r="D215" s="69" t="s">
        <v>660</v>
      </c>
      <c r="E215" s="69" t="s">
        <v>424</v>
      </c>
      <c r="F215" s="261">
        <f>VLOOKUP(H215,Feuil2!$A$1:$B$5,2,0)</f>
        <v>0.2</v>
      </c>
      <c r="G215" s="85">
        <v>2</v>
      </c>
      <c r="H215" s="209" t="s">
        <v>110</v>
      </c>
      <c r="I215" s="87"/>
      <c r="J215" s="96">
        <v>200</v>
      </c>
      <c r="K215" s="97">
        <f>IF(J215&lt;&gt;"",MAX(K$2:K214)+1,"")</f>
        <v>185</v>
      </c>
      <c r="L215" s="559" t="s">
        <v>667</v>
      </c>
      <c r="M215" s="333">
        <v>1</v>
      </c>
      <c r="N215" s="334" t="str">
        <f>IF('RESULTAT GLOBAL'!I$28="NON","Non Mesuré","OUI")</f>
        <v>OUI</v>
      </c>
      <c r="O215" s="243" t="str">
        <f>IF('RESULTAT GLOBAL'!I$28="NON","Activité non concernée","")</f>
        <v/>
      </c>
      <c r="P215" s="140" t="str">
        <f t="shared" ref="P215" si="66">IF(ISERROR(SEARCH("Pas de NM possible",Q215)),"","oui")</f>
        <v/>
      </c>
      <c r="Q215" s="336"/>
      <c r="R215" s="245" t="s">
        <v>588</v>
      </c>
      <c r="S215" s="88"/>
    </row>
    <row r="216" spans="1:19" s="142" customFormat="1" ht="21" customHeight="1" x14ac:dyDescent="0.25">
      <c r="B216" s="130"/>
      <c r="C216" s="69" t="s">
        <v>342</v>
      </c>
      <c r="D216" s="133" t="s">
        <v>226</v>
      </c>
      <c r="E216" s="133"/>
      <c r="F216" s="261" t="e">
        <f>VLOOKUP(H216,Feuil2!$A$1:$B$5,2,0)</f>
        <v>#N/A</v>
      </c>
      <c r="H216" s="226"/>
      <c r="I216" s="117"/>
      <c r="J216" s="236"/>
      <c r="K216" s="97" t="str">
        <f>IF(J216&lt;&gt;"",MAX(K$2:K215)+1,"")</f>
        <v/>
      </c>
      <c r="L216" s="127" t="s">
        <v>226</v>
      </c>
      <c r="M216" s="319"/>
      <c r="N216" s="239"/>
      <c r="O216" s="372"/>
      <c r="P216" s="316" t="str">
        <f t="shared" ref="P216:P222" si="67">IF(ISERROR(SEARCH("Pas de NM possible",Q216)),"","oui")</f>
        <v/>
      </c>
      <c r="Q216" s="320"/>
      <c r="R216" s="324"/>
      <c r="S216" s="139"/>
    </row>
    <row r="217" spans="1:19" s="85" customFormat="1" ht="40.5" customHeight="1" x14ac:dyDescent="0.2">
      <c r="B217" s="61" t="s">
        <v>309</v>
      </c>
      <c r="C217" s="69" t="s">
        <v>342</v>
      </c>
      <c r="D217" s="69" t="s">
        <v>226</v>
      </c>
      <c r="E217" s="259" t="s">
        <v>424</v>
      </c>
      <c r="F217" s="261">
        <f>VLOOKUP(H217,Feuil2!$A$1:$B$5,2,0)</f>
        <v>0.2</v>
      </c>
      <c r="G217" s="85">
        <f t="shared" ref="G217:G222" si="68">IF(H217="Information et Communication",1,IF(H217="Savoir-faire Savoir-être",2,IF(H217="Confort et hygiène",3,IF(H217="Qualité de la prestation",5,IF(H217="Développement Durable",4)))))</f>
        <v>5</v>
      </c>
      <c r="H217" s="209" t="s">
        <v>110</v>
      </c>
      <c r="I217" s="87" t="s">
        <v>213</v>
      </c>
      <c r="J217" s="96">
        <v>75</v>
      </c>
      <c r="K217" s="97">
        <f>IF(J217&lt;&gt;"",MAX(K$2:K216)+1,"")</f>
        <v>186</v>
      </c>
      <c r="L217" s="666" t="s">
        <v>227</v>
      </c>
      <c r="M217" s="667">
        <v>1</v>
      </c>
      <c r="N217" s="661" t="s">
        <v>0</v>
      </c>
      <c r="O217" s="662"/>
      <c r="P217" s="659" t="str">
        <f t="shared" si="67"/>
        <v/>
      </c>
      <c r="Q217" s="665"/>
      <c r="R217" s="330" t="s">
        <v>588</v>
      </c>
      <c r="S217" s="88"/>
    </row>
    <row r="218" spans="1:19" s="85" customFormat="1" ht="18" customHeight="1" x14ac:dyDescent="0.2">
      <c r="B218" s="61" t="s">
        <v>268</v>
      </c>
      <c r="C218" s="69" t="s">
        <v>342</v>
      </c>
      <c r="D218" s="69" t="s">
        <v>226</v>
      </c>
      <c r="E218" s="259" t="s">
        <v>424</v>
      </c>
      <c r="F218" s="261">
        <f>VLOOKUP(H218,Feuil2!$A$1:$B$5,2,0)</f>
        <v>0.2</v>
      </c>
      <c r="G218" s="85">
        <f t="shared" si="68"/>
        <v>5</v>
      </c>
      <c r="H218" s="209" t="s">
        <v>110</v>
      </c>
      <c r="I218" s="87" t="s">
        <v>213</v>
      </c>
      <c r="J218" s="96">
        <v>75</v>
      </c>
      <c r="K218" s="97">
        <f>IF(J218&lt;&gt;"",MAX(K$2:K217)+1,"")</f>
        <v>187</v>
      </c>
      <c r="L218" s="346" t="s">
        <v>228</v>
      </c>
      <c r="M218" s="347">
        <v>1</v>
      </c>
      <c r="N218" s="332" t="s">
        <v>0</v>
      </c>
      <c r="O218" s="243"/>
      <c r="P218" s="124" t="str">
        <f t="shared" si="67"/>
        <v/>
      </c>
      <c r="Q218" s="342"/>
      <c r="R218" s="242" t="s">
        <v>588</v>
      </c>
      <c r="S218" s="88"/>
    </row>
    <row r="219" spans="1:19" s="85" customFormat="1" ht="18" customHeight="1" x14ac:dyDescent="0.2">
      <c r="A219" s="85">
        <v>32</v>
      </c>
      <c r="B219" s="61" t="s">
        <v>268</v>
      </c>
      <c r="C219" s="69" t="s">
        <v>342</v>
      </c>
      <c r="D219" s="69" t="s">
        <v>226</v>
      </c>
      <c r="E219" s="259" t="s">
        <v>424</v>
      </c>
      <c r="F219" s="261">
        <f>VLOOKUP(H219,Feuil2!$A$1:$B$5,2,0)</f>
        <v>0.25</v>
      </c>
      <c r="G219" s="85">
        <f t="shared" si="68"/>
        <v>3</v>
      </c>
      <c r="H219" s="209" t="s">
        <v>112</v>
      </c>
      <c r="I219" s="87" t="s">
        <v>214</v>
      </c>
      <c r="J219" s="96">
        <v>75</v>
      </c>
      <c r="K219" s="97">
        <f>IF(J219&lt;&gt;"",MAX(K$2:K218)+1,"")</f>
        <v>188</v>
      </c>
      <c r="L219" s="346" t="s">
        <v>229</v>
      </c>
      <c r="M219" s="347">
        <v>3</v>
      </c>
      <c r="N219" s="332" t="s">
        <v>330</v>
      </c>
      <c r="O219" s="243"/>
      <c r="P219" s="124" t="str">
        <f t="shared" si="67"/>
        <v/>
      </c>
      <c r="Q219" s="342"/>
      <c r="R219" s="242" t="s">
        <v>588</v>
      </c>
      <c r="S219" s="88"/>
    </row>
    <row r="220" spans="1:19" s="85" customFormat="1" ht="18" customHeight="1" x14ac:dyDescent="0.2">
      <c r="A220" s="85">
        <v>31</v>
      </c>
      <c r="B220" s="61" t="s">
        <v>309</v>
      </c>
      <c r="C220" s="69" t="s">
        <v>342</v>
      </c>
      <c r="D220" s="69" t="s">
        <v>226</v>
      </c>
      <c r="E220" s="259" t="s">
        <v>424</v>
      </c>
      <c r="F220" s="261">
        <f>VLOOKUP(H220,Feuil2!$A$1:$B$5,2,0)</f>
        <v>0.25</v>
      </c>
      <c r="G220" s="85">
        <f t="shared" si="68"/>
        <v>3</v>
      </c>
      <c r="H220" s="209" t="s">
        <v>112</v>
      </c>
      <c r="I220" s="87" t="s">
        <v>212</v>
      </c>
      <c r="J220" s="96">
        <v>77</v>
      </c>
      <c r="K220" s="97">
        <f>IF(J220&lt;&gt;"",MAX(K$2:K219)+1,"")</f>
        <v>189</v>
      </c>
      <c r="L220" s="346" t="s">
        <v>230</v>
      </c>
      <c r="M220" s="347">
        <v>3</v>
      </c>
      <c r="N220" s="332" t="s">
        <v>330</v>
      </c>
      <c r="O220" s="243"/>
      <c r="P220" s="124" t="str">
        <f t="shared" si="67"/>
        <v/>
      </c>
      <c r="Q220" s="342"/>
      <c r="R220" s="242" t="s">
        <v>588</v>
      </c>
      <c r="S220" s="88"/>
    </row>
    <row r="221" spans="1:19" s="85" customFormat="1" ht="40.5" customHeight="1" x14ac:dyDescent="0.2">
      <c r="A221" s="85">
        <v>33</v>
      </c>
      <c r="B221" s="61" t="s">
        <v>309</v>
      </c>
      <c r="C221" s="69" t="s">
        <v>342</v>
      </c>
      <c r="D221" s="69" t="s">
        <v>226</v>
      </c>
      <c r="E221" s="259" t="s">
        <v>424</v>
      </c>
      <c r="F221" s="261">
        <f>VLOOKUP(H221,Feuil2!$A$1:$B$5,2,0)</f>
        <v>0.25</v>
      </c>
      <c r="G221" s="85">
        <f t="shared" si="68"/>
        <v>3</v>
      </c>
      <c r="H221" s="209" t="s">
        <v>112</v>
      </c>
      <c r="I221" s="87" t="s">
        <v>213</v>
      </c>
      <c r="J221" s="96">
        <v>75</v>
      </c>
      <c r="K221" s="97">
        <f>IF(J221&lt;&gt;"",MAX(K$2:K220)+1,"")</f>
        <v>190</v>
      </c>
      <c r="L221" s="346" t="s">
        <v>231</v>
      </c>
      <c r="M221" s="347">
        <v>1</v>
      </c>
      <c r="N221" s="332" t="s">
        <v>0</v>
      </c>
      <c r="O221" s="243"/>
      <c r="P221" s="124" t="str">
        <f t="shared" si="67"/>
        <v/>
      </c>
      <c r="Q221" s="342"/>
      <c r="R221" s="476" t="s">
        <v>588</v>
      </c>
      <c r="S221" s="88"/>
    </row>
    <row r="222" spans="1:19" s="85" customFormat="1" ht="57.75" customHeight="1" x14ac:dyDescent="0.2">
      <c r="B222" s="61" t="s">
        <v>268</v>
      </c>
      <c r="C222" s="69" t="s">
        <v>342</v>
      </c>
      <c r="D222" s="69" t="s">
        <v>226</v>
      </c>
      <c r="E222" s="259" t="s">
        <v>424</v>
      </c>
      <c r="F222" s="261">
        <f>VLOOKUP(H222,Feuil2!$A$1:$B$5,2,0)</f>
        <v>0.1</v>
      </c>
      <c r="G222" s="85">
        <f t="shared" si="68"/>
        <v>1</v>
      </c>
      <c r="H222" s="209" t="s">
        <v>40</v>
      </c>
      <c r="I222" s="87" t="s">
        <v>213</v>
      </c>
      <c r="J222" s="96">
        <v>75</v>
      </c>
      <c r="K222" s="97">
        <f>IF(J222&lt;&gt;"",MAX(K$2:K221)+1,"")</f>
        <v>191</v>
      </c>
      <c r="L222" s="346" t="s">
        <v>232</v>
      </c>
      <c r="M222" s="347">
        <v>1</v>
      </c>
      <c r="N222" s="332" t="s">
        <v>0</v>
      </c>
      <c r="O222" s="243"/>
      <c r="P222" s="124" t="str">
        <f t="shared" si="67"/>
        <v/>
      </c>
      <c r="Q222" s="342"/>
      <c r="R222" s="507" t="s">
        <v>588</v>
      </c>
      <c r="S222" s="88"/>
    </row>
    <row r="223" spans="1:19" s="85" customFormat="1" ht="40.5" customHeight="1" x14ac:dyDescent="0.2">
      <c r="B223" s="61" t="s">
        <v>268</v>
      </c>
      <c r="C223" s="69" t="s">
        <v>342</v>
      </c>
      <c r="D223" s="69" t="s">
        <v>226</v>
      </c>
      <c r="E223" s="259" t="s">
        <v>424</v>
      </c>
      <c r="F223" s="261">
        <f>VLOOKUP(H223,Feuil2!$A$1:$B$5,2,0)</f>
        <v>0.1</v>
      </c>
      <c r="G223" s="85">
        <f t="shared" ref="G223" si="69">IF(H223="Information et Communication",1,IF(H223="Savoir-faire Savoir-être",2,IF(H223="Confort et hygiène",3,IF(H223="Qualité de la prestation",5,IF(H223="Développement Durable",4)))))</f>
        <v>1</v>
      </c>
      <c r="H223" s="209" t="s">
        <v>40</v>
      </c>
      <c r="I223" s="87" t="s">
        <v>213</v>
      </c>
      <c r="J223" s="96">
        <v>75</v>
      </c>
      <c r="K223" s="97">
        <f>IF(J223&lt;&gt;"",MAX(K$2:K222)+1,"")</f>
        <v>192</v>
      </c>
      <c r="L223" s="348" t="s">
        <v>734</v>
      </c>
      <c r="M223" s="349">
        <v>1</v>
      </c>
      <c r="N223" s="334" t="s">
        <v>0</v>
      </c>
      <c r="O223" s="244"/>
      <c r="P223" s="140" t="str">
        <f t="shared" ref="P223" si="70">IF(ISERROR(SEARCH("Pas de NM possible",Q223)),"","oui")</f>
        <v/>
      </c>
      <c r="Q223" s="336"/>
      <c r="R223" s="507" t="s">
        <v>588</v>
      </c>
      <c r="S223" s="88"/>
    </row>
    <row r="224" spans="1:19" s="85" customFormat="1" ht="36.75" customHeight="1" x14ac:dyDescent="0.2">
      <c r="B224" s="61"/>
      <c r="C224" s="69" t="s">
        <v>342</v>
      </c>
      <c r="D224" s="61"/>
      <c r="E224" s="61"/>
      <c r="F224" s="261" t="e">
        <f>VLOOKUP(H224,Feuil2!$A$1:$B$5,2,0)</f>
        <v>#N/A</v>
      </c>
      <c r="G224" s="61"/>
      <c r="H224" s="61"/>
      <c r="I224" s="95"/>
      <c r="J224" s="96"/>
      <c r="K224" s="97" t="str">
        <f>IF(J224&lt;&gt;"",MAX(K$2:K223)+1,"")</f>
        <v/>
      </c>
      <c r="L224" s="517" t="s">
        <v>342</v>
      </c>
      <c r="M224" s="518" t="s">
        <v>22</v>
      </c>
      <c r="N224" s="519" t="s">
        <v>23</v>
      </c>
      <c r="O224" s="520" t="s">
        <v>24</v>
      </c>
      <c r="P224" s="440" t="str">
        <f>IF(ISERROR(SEARCH("Pas de NM possible",Q224)),"","oui")</f>
        <v/>
      </c>
      <c r="Q224" s="517" t="s">
        <v>25</v>
      </c>
      <c r="R224" s="521" t="s">
        <v>364</v>
      </c>
      <c r="S224" s="88"/>
    </row>
    <row r="225" spans="2:19" s="142" customFormat="1" ht="47.25" customHeight="1" x14ac:dyDescent="0.25">
      <c r="B225" s="130"/>
      <c r="C225" s="133" t="s">
        <v>342</v>
      </c>
      <c r="D225" s="122" t="s">
        <v>537</v>
      </c>
      <c r="E225" s="133"/>
      <c r="F225" s="261" t="e">
        <f>VLOOKUP(H225,Feuil2!$A$1:$B$5,2,0)</f>
        <v>#N/A</v>
      </c>
      <c r="H225" s="226"/>
      <c r="I225" s="143"/>
      <c r="J225" s="123"/>
      <c r="K225" s="97" t="str">
        <f>IF(J225&lt;&gt;"",MAX(K$2:K224)+1,"")</f>
        <v/>
      </c>
      <c r="L225" s="127" t="s">
        <v>537</v>
      </c>
      <c r="M225" s="306"/>
      <c r="N225" s="318"/>
      <c r="O225" s="371"/>
      <c r="P225" s="316" t="str">
        <f t="shared" si="37"/>
        <v/>
      </c>
      <c r="Q225" s="125" t="s">
        <v>290</v>
      </c>
      <c r="R225" s="376"/>
      <c r="S225" s="139"/>
    </row>
    <row r="226" spans="2:19" s="85" customFormat="1" ht="18" customHeight="1" x14ac:dyDescent="0.2">
      <c r="B226" s="61" t="s">
        <v>309</v>
      </c>
      <c r="C226" s="69" t="s">
        <v>342</v>
      </c>
      <c r="D226" s="98" t="s">
        <v>537</v>
      </c>
      <c r="E226" s="69"/>
      <c r="F226" s="261">
        <f>VLOOKUP(H226,Feuil2!$A$1:$B$5,2,0)</f>
        <v>0.35</v>
      </c>
      <c r="G226" s="85">
        <f>IF(H226="Information et Communication",1,IF(H226="Savoir-faire Savoir-être",2,IF(H226="Confort et hygiène",3,IF(H226="Qualité de la prestation",5,IF(H226="Développement Durable",4)))))</f>
        <v>2</v>
      </c>
      <c r="H226" s="220" t="s">
        <v>75</v>
      </c>
      <c r="I226" s="87" t="s">
        <v>179</v>
      </c>
      <c r="J226" s="96">
        <v>30</v>
      </c>
      <c r="K226" s="97">
        <f>IF(J226&lt;&gt;"",MAX(K$2:K225)+1,"")</f>
        <v>193</v>
      </c>
      <c r="L226" s="343" t="s">
        <v>189</v>
      </c>
      <c r="M226" s="328">
        <v>3</v>
      </c>
      <c r="N226" s="329" t="s">
        <v>0</v>
      </c>
      <c r="O226" s="340"/>
      <c r="P226" s="327" t="str">
        <f t="shared" si="37"/>
        <v/>
      </c>
      <c r="Q226" s="343"/>
      <c r="R226" s="330" t="s">
        <v>588</v>
      </c>
      <c r="S226" s="88"/>
    </row>
    <row r="227" spans="2:19" s="85" customFormat="1" ht="36.75" customHeight="1" x14ac:dyDescent="0.2">
      <c r="B227" s="61" t="s">
        <v>309</v>
      </c>
      <c r="C227" s="69" t="s">
        <v>342</v>
      </c>
      <c r="D227" s="98" t="s">
        <v>537</v>
      </c>
      <c r="E227" s="69"/>
      <c r="F227" s="261">
        <f>VLOOKUP(H227,Feuil2!$A$1:$B$5,2,0)</f>
        <v>0.35</v>
      </c>
      <c r="G227" s="85">
        <f>IF(H227="Information et Communication",1,IF(H227="Savoir-faire Savoir-être",2,IF(H227="Confort et hygiène",3,IF(H227="Qualité de la prestation",5,IF(H227="Développement Durable",4)))))</f>
        <v>2</v>
      </c>
      <c r="H227" s="220" t="s">
        <v>75</v>
      </c>
      <c r="I227" s="87" t="s">
        <v>190</v>
      </c>
      <c r="J227" s="96">
        <v>24</v>
      </c>
      <c r="K227" s="97">
        <f>IF(J227&lt;&gt;"",MAX(K$2:K226)+1,"")</f>
        <v>194</v>
      </c>
      <c r="L227" s="124" t="s">
        <v>191</v>
      </c>
      <c r="M227" s="331">
        <v>3</v>
      </c>
      <c r="N227" s="332" t="s">
        <v>0</v>
      </c>
      <c r="O227" s="243"/>
      <c r="P227" s="124" t="str">
        <f t="shared" si="37"/>
        <v/>
      </c>
      <c r="Q227" s="124"/>
      <c r="R227" s="242" t="s">
        <v>588</v>
      </c>
      <c r="S227" s="88"/>
    </row>
    <row r="228" spans="2:19" s="85" customFormat="1" ht="73.5" customHeight="1" x14ac:dyDescent="0.2">
      <c r="B228" s="61" t="s">
        <v>268</v>
      </c>
      <c r="C228" s="69" t="s">
        <v>342</v>
      </c>
      <c r="D228" s="98" t="s">
        <v>537</v>
      </c>
      <c r="E228" s="69"/>
      <c r="F228" s="261">
        <f>VLOOKUP(H228,Feuil2!$A$1:$B$5,2,0)</f>
        <v>0.1</v>
      </c>
      <c r="G228" s="85">
        <f>IF(H228="Information et Communication",1,IF(H228="Savoir-faire Savoir-être",2,IF(H228="Confort et hygiène",3,IF(H228="Qualité de la prestation",5,IF(H228="Développement Durable",4)))))</f>
        <v>1</v>
      </c>
      <c r="H228" s="220" t="s">
        <v>40</v>
      </c>
      <c r="I228" s="87" t="s">
        <v>190</v>
      </c>
      <c r="J228" s="96">
        <v>24</v>
      </c>
      <c r="K228" s="97">
        <f>IF(J228&lt;&gt;"",MAX(K$2:K227)+1,"")</f>
        <v>195</v>
      </c>
      <c r="L228" s="124" t="s">
        <v>192</v>
      </c>
      <c r="M228" s="331">
        <v>3</v>
      </c>
      <c r="N228" s="332" t="s">
        <v>0</v>
      </c>
      <c r="O228" s="243"/>
      <c r="P228" s="124" t="str">
        <f t="shared" si="37"/>
        <v/>
      </c>
      <c r="Q228" s="124" t="s">
        <v>193</v>
      </c>
      <c r="R228" s="242" t="s">
        <v>588</v>
      </c>
      <c r="S228" s="88"/>
    </row>
    <row r="229" spans="2:19" s="85" customFormat="1" ht="36.75" customHeight="1" x14ac:dyDescent="0.2">
      <c r="B229" s="61" t="s">
        <v>268</v>
      </c>
      <c r="C229" s="69" t="s">
        <v>342</v>
      </c>
      <c r="D229" s="98" t="s">
        <v>537</v>
      </c>
      <c r="E229" s="69"/>
      <c r="F229" s="261">
        <f>VLOOKUP(H229,Feuil2!$A$1:$B$5,2,0)</f>
        <v>0.1</v>
      </c>
      <c r="G229" s="85">
        <f>IF(H229="Information et Communication",1,IF(H229="Savoir-faire Savoir-être",2,IF(H229="Confort et hygiène",3,IF(H229="Qualité de la prestation",5,IF(H229="Développement Durable",4)))))</f>
        <v>1</v>
      </c>
      <c r="H229" s="220" t="s">
        <v>40</v>
      </c>
      <c r="I229" s="87" t="s">
        <v>190</v>
      </c>
      <c r="J229" s="96">
        <v>24</v>
      </c>
      <c r="K229" s="97">
        <f>IF(J229&lt;&gt;"",MAX(K$2:K228)+1,"")</f>
        <v>196</v>
      </c>
      <c r="L229" s="124" t="s">
        <v>194</v>
      </c>
      <c r="M229" s="331">
        <v>3</v>
      </c>
      <c r="N229" s="332" t="s">
        <v>0</v>
      </c>
      <c r="O229" s="243"/>
      <c r="P229" s="124" t="str">
        <f t="shared" si="37"/>
        <v/>
      </c>
      <c r="Q229" s="124" t="s">
        <v>195</v>
      </c>
      <c r="R229" s="242" t="s">
        <v>588</v>
      </c>
      <c r="S229" s="88"/>
    </row>
    <row r="230" spans="2:19" s="85" customFormat="1" ht="36.75" customHeight="1" x14ac:dyDescent="0.2">
      <c r="B230" s="61" t="s">
        <v>268</v>
      </c>
      <c r="C230" s="69" t="s">
        <v>342</v>
      </c>
      <c r="D230" s="98" t="s">
        <v>537</v>
      </c>
      <c r="E230" s="69"/>
      <c r="F230" s="261">
        <f>VLOOKUP(H230,Feuil2!$A$1:$B$5,2,0)</f>
        <v>0.1</v>
      </c>
      <c r="G230" s="61">
        <v>1</v>
      </c>
      <c r="H230" s="220" t="s">
        <v>40</v>
      </c>
      <c r="I230" s="87" t="s">
        <v>182</v>
      </c>
      <c r="J230" s="96">
        <v>200</v>
      </c>
      <c r="K230" s="97">
        <f>IF(J230&lt;&gt;"",MAX(K$2:K229)+1,"")</f>
        <v>197</v>
      </c>
      <c r="L230" s="342" t="s">
        <v>196</v>
      </c>
      <c r="M230" s="331">
        <v>3</v>
      </c>
      <c r="N230" s="332" t="s">
        <v>0</v>
      </c>
      <c r="O230" s="243"/>
      <c r="P230" s="124" t="str">
        <f>IF(ISERROR(SEARCH("Pas de NM possible",Q230)),"","oui")</f>
        <v/>
      </c>
      <c r="Q230" s="342"/>
      <c r="R230" s="242" t="s">
        <v>588</v>
      </c>
      <c r="S230" s="88"/>
    </row>
    <row r="231" spans="2:19" s="85" customFormat="1" ht="18" customHeight="1" x14ac:dyDescent="0.2">
      <c r="B231" s="61" t="s">
        <v>268</v>
      </c>
      <c r="C231" s="69" t="s">
        <v>342</v>
      </c>
      <c r="D231" s="98" t="s">
        <v>537</v>
      </c>
      <c r="E231" s="69"/>
      <c r="F231" s="261">
        <f>VLOOKUP(H231,Feuil2!$A$1:$B$5,2,0)</f>
        <v>0.1</v>
      </c>
      <c r="G231" s="61">
        <v>2</v>
      </c>
      <c r="H231" s="220" t="s">
        <v>40</v>
      </c>
      <c r="I231" s="87"/>
      <c r="J231" s="96">
        <v>200</v>
      </c>
      <c r="K231" s="97">
        <f>IF(J231&lt;&gt;"",MAX(K$2:K230)+1,"")</f>
        <v>198</v>
      </c>
      <c r="L231" s="336" t="s">
        <v>444</v>
      </c>
      <c r="M231" s="333">
        <v>3</v>
      </c>
      <c r="N231" s="334" t="s">
        <v>0</v>
      </c>
      <c r="O231" s="244"/>
      <c r="P231" s="140"/>
      <c r="Q231" s="140" t="s">
        <v>610</v>
      </c>
      <c r="R231" s="245" t="s">
        <v>588</v>
      </c>
      <c r="S231" s="88"/>
    </row>
    <row r="232" spans="2:19" s="142" customFormat="1" ht="22.5" customHeight="1" x14ac:dyDescent="0.25">
      <c r="B232" s="130"/>
      <c r="C232" s="133" t="s">
        <v>342</v>
      </c>
      <c r="D232" s="130"/>
      <c r="E232" s="130"/>
      <c r="F232" s="261" t="e">
        <f>VLOOKUP(H232,Feuil2!$A$1:$B$5,2,0)</f>
        <v>#N/A</v>
      </c>
      <c r="G232" s="130"/>
      <c r="H232" s="130"/>
      <c r="I232" s="143"/>
      <c r="J232" s="123"/>
      <c r="K232" s="97" t="str">
        <f>IF(J232&lt;&gt;"",MAX(K$2:K231)+1,"")</f>
        <v/>
      </c>
      <c r="L232" s="127" t="s">
        <v>199</v>
      </c>
      <c r="M232" s="306"/>
      <c r="N232" s="318"/>
      <c r="O232" s="371"/>
      <c r="P232" s="316" t="str">
        <f t="shared" si="37"/>
        <v/>
      </c>
      <c r="Q232" s="306"/>
      <c r="R232" s="324"/>
      <c r="S232" s="139"/>
    </row>
    <row r="233" spans="2:19" s="85" customFormat="1" ht="29.25" customHeight="1" x14ac:dyDescent="0.2">
      <c r="B233" s="61" t="s">
        <v>309</v>
      </c>
      <c r="C233" s="69" t="s">
        <v>342</v>
      </c>
      <c r="D233" s="69" t="s">
        <v>199</v>
      </c>
      <c r="E233" s="69"/>
      <c r="F233" s="261">
        <f>VLOOKUP(H233,Feuil2!$A$1:$B$5,2,0)</f>
        <v>0.2</v>
      </c>
      <c r="G233" s="85">
        <f t="shared" ref="G233:G239" si="71">IF(H233="Information et Communication",1,IF(H233="Savoir-faire Savoir-être",2,IF(H233="Confort et hygiène",3,IF(H233="Qualité de la prestation",5,IF(H233="Développement Durable",4)))))</f>
        <v>5</v>
      </c>
      <c r="H233" s="209" t="s">
        <v>110</v>
      </c>
      <c r="I233" s="87" t="s">
        <v>179</v>
      </c>
      <c r="J233" s="96">
        <v>26</v>
      </c>
      <c r="K233" s="97">
        <f>IF(J233&lt;&gt;"",MAX(K$2:K232)+1,"")</f>
        <v>199</v>
      </c>
      <c r="L233" s="343" t="s">
        <v>200</v>
      </c>
      <c r="M233" s="328">
        <v>9</v>
      </c>
      <c r="N233" s="329" t="s">
        <v>330</v>
      </c>
      <c r="O233" s="340"/>
      <c r="P233" s="327" t="str">
        <f t="shared" si="37"/>
        <v/>
      </c>
      <c r="Q233" s="343" t="s">
        <v>201</v>
      </c>
      <c r="R233" s="330" t="s">
        <v>588</v>
      </c>
      <c r="S233" s="88"/>
    </row>
    <row r="234" spans="2:19" s="85" customFormat="1" ht="36.75" customHeight="1" x14ac:dyDescent="0.2">
      <c r="B234" s="61" t="s">
        <v>309</v>
      </c>
      <c r="C234" s="69" t="s">
        <v>342</v>
      </c>
      <c r="D234" s="69" t="s">
        <v>199</v>
      </c>
      <c r="E234" s="69"/>
      <c r="F234" s="261">
        <f>VLOOKUP(H234,Feuil2!$A$1:$B$5,2,0)</f>
        <v>0.2</v>
      </c>
      <c r="G234" s="85">
        <f t="shared" si="71"/>
        <v>5</v>
      </c>
      <c r="H234" s="209" t="s">
        <v>110</v>
      </c>
      <c r="I234" s="87" t="s">
        <v>179</v>
      </c>
      <c r="J234" s="96">
        <v>26</v>
      </c>
      <c r="K234" s="97">
        <f>IF(J234&lt;&gt;"",MAX(K$2:K233)+1,"")</f>
        <v>200</v>
      </c>
      <c r="L234" s="342" t="s">
        <v>202</v>
      </c>
      <c r="M234" s="331">
        <v>9</v>
      </c>
      <c r="N234" s="332" t="s">
        <v>330</v>
      </c>
      <c r="O234" s="243"/>
      <c r="P234" s="124" t="str">
        <f t="shared" si="37"/>
        <v/>
      </c>
      <c r="Q234" s="342"/>
      <c r="R234" s="242" t="s">
        <v>588</v>
      </c>
      <c r="S234" s="88"/>
    </row>
    <row r="235" spans="2:19" s="85" customFormat="1" ht="29.25" customHeight="1" x14ac:dyDescent="0.2">
      <c r="B235" s="61" t="s">
        <v>309</v>
      </c>
      <c r="C235" s="69" t="s">
        <v>342</v>
      </c>
      <c r="D235" s="69" t="s">
        <v>199</v>
      </c>
      <c r="E235" s="69"/>
      <c r="F235" s="261">
        <f>VLOOKUP(H235,Feuil2!$A$1:$B$5,2,0)</f>
        <v>0.2</v>
      </c>
      <c r="G235" s="85">
        <f t="shared" si="71"/>
        <v>5</v>
      </c>
      <c r="H235" s="209" t="s">
        <v>110</v>
      </c>
      <c r="I235" s="87" t="s">
        <v>179</v>
      </c>
      <c r="J235" s="96">
        <v>26</v>
      </c>
      <c r="K235" s="97">
        <f>IF(J235&lt;&gt;"",MAX(K$2:K234)+1,"")</f>
        <v>201</v>
      </c>
      <c r="L235" s="342" t="s">
        <v>203</v>
      </c>
      <c r="M235" s="331">
        <v>3</v>
      </c>
      <c r="N235" s="332" t="s">
        <v>0</v>
      </c>
      <c r="O235" s="243"/>
      <c r="P235" s="124" t="str">
        <f t="shared" si="37"/>
        <v/>
      </c>
      <c r="Q235" s="342" t="s">
        <v>204</v>
      </c>
      <c r="R235" s="242" t="s">
        <v>588</v>
      </c>
      <c r="S235" s="88"/>
    </row>
    <row r="236" spans="2:19" s="85" customFormat="1" ht="28.5" customHeight="1" x14ac:dyDescent="0.2">
      <c r="B236" s="61" t="s">
        <v>309</v>
      </c>
      <c r="C236" s="69" t="s">
        <v>342</v>
      </c>
      <c r="D236" s="69" t="s">
        <v>199</v>
      </c>
      <c r="E236" s="69"/>
      <c r="F236" s="261">
        <f>VLOOKUP(H236,Feuil2!$A$1:$B$5,2,0)</f>
        <v>0.2</v>
      </c>
      <c r="G236" s="85">
        <f t="shared" si="71"/>
        <v>5</v>
      </c>
      <c r="H236" s="209" t="s">
        <v>110</v>
      </c>
      <c r="I236" s="87" t="s">
        <v>205</v>
      </c>
      <c r="J236" s="96">
        <v>82</v>
      </c>
      <c r="K236" s="97">
        <f>IF(J236&lt;&gt;"",MAX(K$2:K235)+1,"")</f>
        <v>202</v>
      </c>
      <c r="L236" s="342" t="s">
        <v>206</v>
      </c>
      <c r="M236" s="331">
        <v>3</v>
      </c>
      <c r="N236" s="332" t="s">
        <v>0</v>
      </c>
      <c r="O236" s="243"/>
      <c r="P236" s="124" t="str">
        <f t="shared" si="37"/>
        <v/>
      </c>
      <c r="Q236" s="342"/>
      <c r="R236" s="242" t="s">
        <v>588</v>
      </c>
      <c r="S236" s="88"/>
    </row>
    <row r="237" spans="2:19" s="85" customFormat="1" ht="36.75" customHeight="1" x14ac:dyDescent="0.2">
      <c r="B237" s="61" t="s">
        <v>309</v>
      </c>
      <c r="C237" s="69" t="s">
        <v>342</v>
      </c>
      <c r="D237" s="69" t="s">
        <v>199</v>
      </c>
      <c r="E237" s="69"/>
      <c r="F237" s="261">
        <f>VLOOKUP(H237,Feuil2!$A$1:$B$5,2,0)</f>
        <v>0.2</v>
      </c>
      <c r="G237" s="85">
        <f t="shared" si="71"/>
        <v>5</v>
      </c>
      <c r="H237" s="209" t="s">
        <v>110</v>
      </c>
      <c r="I237" s="87" t="s">
        <v>179</v>
      </c>
      <c r="J237" s="96">
        <v>26</v>
      </c>
      <c r="K237" s="97">
        <f>IF(J237&lt;&gt;"",MAX(K$2:K236)+1,"")</f>
        <v>203</v>
      </c>
      <c r="L237" s="342" t="s">
        <v>207</v>
      </c>
      <c r="M237" s="331">
        <v>3</v>
      </c>
      <c r="N237" s="332" t="s">
        <v>0</v>
      </c>
      <c r="O237" s="243"/>
      <c r="P237" s="124" t="str">
        <f t="shared" si="37"/>
        <v/>
      </c>
      <c r="Q237" s="342" t="s">
        <v>208</v>
      </c>
      <c r="R237" s="242" t="s">
        <v>588</v>
      </c>
      <c r="S237" s="88"/>
    </row>
    <row r="238" spans="2:19" s="85" customFormat="1" ht="24" customHeight="1" x14ac:dyDescent="0.2">
      <c r="B238" s="61" t="s">
        <v>309</v>
      </c>
      <c r="C238" s="69" t="s">
        <v>342</v>
      </c>
      <c r="D238" s="69" t="s">
        <v>199</v>
      </c>
      <c r="E238" s="69"/>
      <c r="F238" s="261">
        <f>VLOOKUP(H238,Feuil2!$A$1:$B$5,2,0)</f>
        <v>0.2</v>
      </c>
      <c r="G238" s="85">
        <f t="shared" si="71"/>
        <v>5</v>
      </c>
      <c r="H238" s="209" t="s">
        <v>110</v>
      </c>
      <c r="I238" s="87" t="s">
        <v>205</v>
      </c>
      <c r="J238" s="96">
        <v>82</v>
      </c>
      <c r="K238" s="97">
        <f>IF(J238&lt;&gt;"",MAX(K$2:K237)+1,"")</f>
        <v>204</v>
      </c>
      <c r="L238" s="342" t="s">
        <v>209</v>
      </c>
      <c r="M238" s="331">
        <v>3</v>
      </c>
      <c r="N238" s="332" t="s">
        <v>0</v>
      </c>
      <c r="O238" s="243"/>
      <c r="P238" s="124" t="str">
        <f t="shared" si="37"/>
        <v/>
      </c>
      <c r="Q238" s="342"/>
      <c r="R238" s="242" t="s">
        <v>588</v>
      </c>
      <c r="S238" s="88"/>
    </row>
    <row r="239" spans="2:19" s="85" customFormat="1" ht="21.75" customHeight="1" x14ac:dyDescent="0.2">
      <c r="B239" s="61" t="s">
        <v>309</v>
      </c>
      <c r="C239" s="69" t="s">
        <v>342</v>
      </c>
      <c r="D239" s="69" t="s">
        <v>199</v>
      </c>
      <c r="E239" s="69"/>
      <c r="F239" s="261">
        <f>VLOOKUP(H239,Feuil2!$A$1:$B$5,2,0)</f>
        <v>0.2</v>
      </c>
      <c r="G239" s="85">
        <f t="shared" si="71"/>
        <v>5</v>
      </c>
      <c r="H239" s="209" t="s">
        <v>110</v>
      </c>
      <c r="I239" s="87" t="s">
        <v>179</v>
      </c>
      <c r="J239" s="96">
        <v>26</v>
      </c>
      <c r="K239" s="97">
        <f>IF(J239&lt;&gt;"",MAX(K$2:K238)+1,"")</f>
        <v>205</v>
      </c>
      <c r="L239" s="478" t="s">
        <v>210</v>
      </c>
      <c r="M239" s="492">
        <v>3</v>
      </c>
      <c r="N239" s="479" t="s">
        <v>0</v>
      </c>
      <c r="O239" s="480"/>
      <c r="P239" s="491" t="str">
        <f t="shared" si="37"/>
        <v/>
      </c>
      <c r="Q239" s="478"/>
      <c r="R239" s="493" t="s">
        <v>588</v>
      </c>
      <c r="S239" s="88"/>
    </row>
    <row r="240" spans="2:19" x14ac:dyDescent="0.25">
      <c r="F240" s="261" t="e">
        <f>VLOOKUP(H240,Feuil2!$A$1:$B$5,2,0)</f>
        <v>#N/A</v>
      </c>
      <c r="K240" s="97" t="str">
        <f>IF(J240&lt;&gt;"",MAX(K$2:K239)+1,"")</f>
        <v/>
      </c>
      <c r="L240" s="127" t="s">
        <v>197</v>
      </c>
    </row>
    <row r="241" spans="1:416" s="85" customFormat="1" ht="36.75" customHeight="1" x14ac:dyDescent="0.2">
      <c r="B241" s="61" t="s">
        <v>309</v>
      </c>
      <c r="C241" s="69" t="s">
        <v>342</v>
      </c>
      <c r="D241" s="86" t="s">
        <v>197</v>
      </c>
      <c r="E241" s="69"/>
      <c r="F241" s="261">
        <f>VLOOKUP(H241,Feuil2!$A$1:$B$5,2,0)</f>
        <v>0.35</v>
      </c>
      <c r="G241" s="85">
        <f t="shared" ref="G241:G247" si="72">IF(H241="Information et Communication",1,IF(H241="Savoir-faire Savoir-être",2,IF(H241="Confort et hygiène",3,IF(H241="Qualité de la prestation",5,IF(H241="Développement Durable",4)))))</f>
        <v>2</v>
      </c>
      <c r="H241" s="220" t="s">
        <v>75</v>
      </c>
      <c r="I241" s="87" t="s">
        <v>190</v>
      </c>
      <c r="J241" s="96">
        <v>24</v>
      </c>
      <c r="K241" s="97">
        <f>IF(J241&lt;&gt;"",MAX(K$2:K240)+1,"")</f>
        <v>206</v>
      </c>
      <c r="L241" s="659" t="s">
        <v>707</v>
      </c>
      <c r="M241" s="660">
        <v>1</v>
      </c>
      <c r="N241" s="661" t="s">
        <v>0</v>
      </c>
      <c r="O241" s="668"/>
      <c r="P241" s="659" t="str">
        <f>IF(ISERROR(SEARCH("Pas de NM possible",#REF!)),"","oui")</f>
        <v/>
      </c>
      <c r="Q241" s="665"/>
      <c r="R241" s="242" t="s">
        <v>588</v>
      </c>
      <c r="S241" s="88"/>
    </row>
    <row r="242" spans="1:416" s="85" customFormat="1" ht="36.75" customHeight="1" x14ac:dyDescent="0.2">
      <c r="B242" s="61" t="s">
        <v>309</v>
      </c>
      <c r="C242" s="69" t="s">
        <v>342</v>
      </c>
      <c r="D242" s="86" t="s">
        <v>197</v>
      </c>
      <c r="E242" s="69"/>
      <c r="F242" s="261">
        <f>VLOOKUP(H242,Feuil2!$A$1:$B$5,2,0)</f>
        <v>0.35</v>
      </c>
      <c r="G242" s="85">
        <f t="shared" si="72"/>
        <v>2</v>
      </c>
      <c r="H242" s="220" t="s">
        <v>75</v>
      </c>
      <c r="I242" s="87" t="s">
        <v>190</v>
      </c>
      <c r="J242" s="96">
        <v>24</v>
      </c>
      <c r="K242" s="97">
        <f>IF(J242&lt;&gt;"",MAX(K$2:K241)+1,"")</f>
        <v>207</v>
      </c>
      <c r="L242" s="124" t="s">
        <v>706</v>
      </c>
      <c r="M242" s="331">
        <v>1</v>
      </c>
      <c r="N242" s="332" t="s">
        <v>0</v>
      </c>
      <c r="O242" s="669"/>
      <c r="P242" s="124" t="str">
        <f>IF(ISERROR(SEARCH("Pas de NM possible",#REF!)),"","oui")</f>
        <v/>
      </c>
      <c r="Q242" s="342" t="s">
        <v>703</v>
      </c>
      <c r="R242" s="242" t="s">
        <v>588</v>
      </c>
      <c r="S242" s="88"/>
    </row>
    <row r="243" spans="1:416" s="494" customFormat="1" ht="36.75" customHeight="1" x14ac:dyDescent="0.2">
      <c r="B243" s="525" t="s">
        <v>309</v>
      </c>
      <c r="C243" s="497" t="s">
        <v>342</v>
      </c>
      <c r="D243" s="496" t="s">
        <v>197</v>
      </c>
      <c r="E243" s="497"/>
      <c r="F243" s="261">
        <f>VLOOKUP(H243,Feuil2!$A$1:$B$5,2,0)</f>
        <v>0.35</v>
      </c>
      <c r="G243" s="494">
        <f t="shared" si="72"/>
        <v>2</v>
      </c>
      <c r="H243" s="499" t="s">
        <v>75</v>
      </c>
      <c r="I243" s="500" t="s">
        <v>179</v>
      </c>
      <c r="J243" s="501">
        <v>30</v>
      </c>
      <c r="K243" s="97">
        <f>IF(J243&lt;&gt;"",MAX(K$2:K242)+1,"")</f>
        <v>208</v>
      </c>
      <c r="L243" s="342" t="s">
        <v>750</v>
      </c>
      <c r="M243" s="331">
        <v>3</v>
      </c>
      <c r="N243" s="332" t="s">
        <v>0</v>
      </c>
      <c r="O243" s="669"/>
      <c r="P243" s="124" t="str">
        <f>IF(ISERROR(SEARCH("Pas de NM possible",Q243)),"","oui")</f>
        <v/>
      </c>
      <c r="Q243" s="342"/>
      <c r="R243" s="538" t="s">
        <v>588</v>
      </c>
      <c r="S243" s="508"/>
      <c r="HA243" s="680"/>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c r="IW243" s="85"/>
      <c r="IX243" s="85"/>
      <c r="IY243" s="85"/>
      <c r="IZ243" s="85"/>
      <c r="JA243" s="85"/>
      <c r="JB243" s="85"/>
      <c r="JC243" s="85"/>
      <c r="JD243" s="85"/>
      <c r="JE243" s="85"/>
      <c r="JF243" s="85"/>
      <c r="JG243" s="85"/>
      <c r="JH243" s="85"/>
      <c r="JI243" s="85"/>
      <c r="JJ243" s="85"/>
      <c r="JK243" s="85"/>
      <c r="JL243" s="85"/>
      <c r="JM243" s="85"/>
      <c r="JN243" s="85"/>
      <c r="JO243" s="85"/>
      <c r="JP243" s="85"/>
      <c r="JQ243" s="85"/>
      <c r="JR243" s="85"/>
      <c r="JS243" s="85"/>
      <c r="JT243" s="85"/>
      <c r="JU243" s="85"/>
      <c r="JV243" s="85"/>
      <c r="JW243" s="85"/>
      <c r="JX243" s="85"/>
      <c r="JY243" s="85"/>
      <c r="JZ243" s="85"/>
      <c r="KA243" s="85"/>
      <c r="KB243" s="85"/>
      <c r="KC243" s="85"/>
      <c r="KD243" s="85"/>
      <c r="KE243" s="85"/>
      <c r="KF243" s="85"/>
      <c r="KG243" s="85"/>
      <c r="KH243" s="85"/>
      <c r="KI243" s="85"/>
      <c r="KJ243" s="85"/>
      <c r="KK243" s="85"/>
      <c r="KL243" s="85"/>
      <c r="KM243" s="85"/>
      <c r="KN243" s="85"/>
      <c r="KO243" s="85"/>
      <c r="KP243" s="85"/>
      <c r="KQ243" s="85"/>
      <c r="KR243" s="85"/>
      <c r="KS243" s="85"/>
      <c r="KT243" s="85"/>
      <c r="KU243" s="85"/>
      <c r="KV243" s="85"/>
      <c r="KW243" s="85"/>
      <c r="KX243" s="85"/>
      <c r="KY243" s="85"/>
      <c r="KZ243" s="85"/>
      <c r="LA243" s="85"/>
      <c r="LB243" s="85"/>
      <c r="LC243" s="85"/>
      <c r="LD243" s="85"/>
      <c r="LE243" s="85"/>
      <c r="LF243" s="85"/>
      <c r="LG243" s="85"/>
      <c r="LH243" s="85"/>
      <c r="LI243" s="85"/>
      <c r="LJ243" s="85"/>
      <c r="LK243" s="85"/>
      <c r="LL243" s="85"/>
      <c r="LM243" s="85"/>
      <c r="LN243" s="85"/>
      <c r="LO243" s="85"/>
      <c r="LP243" s="85"/>
      <c r="LQ243" s="85"/>
      <c r="LR243" s="85"/>
      <c r="LS243" s="85"/>
      <c r="LT243" s="85"/>
      <c r="LU243" s="85"/>
      <c r="LV243" s="85"/>
      <c r="LW243" s="85"/>
      <c r="LX243" s="85"/>
      <c r="LY243" s="85"/>
      <c r="LZ243" s="85"/>
      <c r="MA243" s="85"/>
      <c r="MB243" s="85"/>
      <c r="MC243" s="85"/>
      <c r="MD243" s="85"/>
      <c r="ME243" s="85"/>
      <c r="MF243" s="85"/>
      <c r="MG243" s="85"/>
      <c r="MH243" s="85"/>
      <c r="MI243" s="85"/>
      <c r="MJ243" s="85"/>
      <c r="MK243" s="85"/>
      <c r="ML243" s="85"/>
      <c r="MM243" s="85"/>
      <c r="MN243" s="85"/>
      <c r="MO243" s="85"/>
      <c r="MP243" s="85"/>
      <c r="MQ243" s="85"/>
      <c r="MR243" s="85"/>
      <c r="MS243" s="85"/>
      <c r="MT243" s="85"/>
      <c r="MU243" s="85"/>
      <c r="MV243" s="85"/>
      <c r="MW243" s="85"/>
      <c r="MX243" s="85"/>
      <c r="MY243" s="85"/>
      <c r="MZ243" s="85"/>
      <c r="NA243" s="85"/>
      <c r="NB243" s="85"/>
      <c r="NC243" s="85"/>
      <c r="ND243" s="85"/>
      <c r="NE243" s="85"/>
      <c r="NF243" s="85"/>
      <c r="NG243" s="85"/>
      <c r="NH243" s="85"/>
      <c r="NI243" s="85"/>
      <c r="NJ243" s="85"/>
      <c r="NK243" s="85"/>
      <c r="NL243" s="85"/>
      <c r="NM243" s="85"/>
      <c r="NN243" s="85"/>
      <c r="NO243" s="85"/>
      <c r="NP243" s="85"/>
      <c r="NQ243" s="85"/>
      <c r="NR243" s="85"/>
      <c r="NS243" s="85"/>
      <c r="NT243" s="85"/>
      <c r="NU243" s="85"/>
      <c r="NV243" s="85"/>
      <c r="NW243" s="85"/>
      <c r="NX243" s="85"/>
      <c r="NY243" s="85"/>
      <c r="NZ243" s="85"/>
      <c r="OA243" s="85"/>
      <c r="OB243" s="85"/>
      <c r="OC243" s="85"/>
      <c r="OD243" s="85"/>
      <c r="OE243" s="85"/>
      <c r="OF243" s="85"/>
      <c r="OG243" s="85"/>
      <c r="OH243" s="85"/>
      <c r="OI243" s="85"/>
      <c r="OJ243" s="85"/>
      <c r="OK243" s="85"/>
      <c r="OL243" s="85"/>
      <c r="OM243" s="85"/>
      <c r="ON243" s="85"/>
      <c r="OO243" s="85"/>
      <c r="OP243" s="85"/>
      <c r="OQ243" s="85"/>
      <c r="OR243" s="85"/>
      <c r="OS243" s="85"/>
      <c r="OT243" s="85"/>
      <c r="OU243" s="85"/>
      <c r="OV243" s="85"/>
      <c r="OW243" s="85"/>
      <c r="OX243" s="85"/>
      <c r="OY243" s="85"/>
      <c r="OZ243" s="85"/>
    </row>
    <row r="244" spans="1:416" s="85" customFormat="1" ht="21.75" customHeight="1" x14ac:dyDescent="0.2">
      <c r="B244" s="61" t="s">
        <v>309</v>
      </c>
      <c r="C244" s="69" t="s">
        <v>342</v>
      </c>
      <c r="D244" s="496" t="s">
        <v>197</v>
      </c>
      <c r="E244" s="69"/>
      <c r="F244" s="261">
        <f>VLOOKUP(H244,Feuil2!$A$1:$B$5,2,0)</f>
        <v>0.2</v>
      </c>
      <c r="G244" s="85">
        <f t="shared" ref="G244" si="73">IF(H244="Information et Communication",1,IF(H244="Savoir-faire Savoir-être",2,IF(H244="Confort et hygiène",3,IF(H244="Qualité de la prestation",5,IF(H244="Développement Durable",4)))))</f>
        <v>5</v>
      </c>
      <c r="H244" s="209" t="s">
        <v>110</v>
      </c>
      <c r="I244" s="87" t="s">
        <v>179</v>
      </c>
      <c r="J244" s="96">
        <v>26</v>
      </c>
      <c r="K244" s="97">
        <f>IF(J244&lt;&gt;"",MAX(K$2:K243)+1,"")</f>
        <v>209</v>
      </c>
      <c r="L244" s="342" t="s">
        <v>719</v>
      </c>
      <c r="M244" s="331">
        <v>3</v>
      </c>
      <c r="N244" s="332" t="s">
        <v>0</v>
      </c>
      <c r="O244" s="243"/>
      <c r="P244" s="124" t="str">
        <f t="shared" ref="P244" si="74">IF(ISERROR(SEARCH("Pas de NM possible",Q244)),"","oui")</f>
        <v/>
      </c>
      <c r="Q244" s="342"/>
      <c r="R244" s="476" t="s">
        <v>588</v>
      </c>
      <c r="S244" s="88"/>
    </row>
    <row r="245" spans="1:416" s="85" customFormat="1" ht="26.25" customHeight="1" x14ac:dyDescent="0.2">
      <c r="B245" s="61" t="s">
        <v>309</v>
      </c>
      <c r="C245" s="69" t="s">
        <v>342</v>
      </c>
      <c r="D245" s="86" t="s">
        <v>197</v>
      </c>
      <c r="E245" s="69"/>
      <c r="F245" s="261">
        <f>VLOOKUP(H245,Feuil2!$A$1:$B$5,2,0)</f>
        <v>0.35</v>
      </c>
      <c r="G245" s="61">
        <f t="shared" si="72"/>
        <v>2</v>
      </c>
      <c r="H245" s="220" t="s">
        <v>75</v>
      </c>
      <c r="I245" s="87" t="s">
        <v>182</v>
      </c>
      <c r="J245" s="96">
        <v>200</v>
      </c>
      <c r="K245" s="97">
        <f>IF(J245&lt;&gt;"",MAX(K$2:K244)+1,"")</f>
        <v>210</v>
      </c>
      <c r="L245" s="342" t="s">
        <v>198</v>
      </c>
      <c r="M245" s="331">
        <v>9</v>
      </c>
      <c r="N245" s="332" t="s">
        <v>0</v>
      </c>
      <c r="O245" s="669"/>
      <c r="P245" s="124" t="str">
        <f>IF(ISERROR(SEARCH("Pas de NM possible",Q245)),"","oui")</f>
        <v/>
      </c>
      <c r="Q245" s="342" t="s">
        <v>586</v>
      </c>
      <c r="R245" s="245" t="s">
        <v>588</v>
      </c>
      <c r="S245" s="88"/>
    </row>
    <row r="246" spans="1:416" s="85" customFormat="1" ht="36.75" customHeight="1" x14ac:dyDescent="0.2">
      <c r="B246" s="61" t="s">
        <v>309</v>
      </c>
      <c r="C246" s="69" t="s">
        <v>342</v>
      </c>
      <c r="D246" s="86" t="s">
        <v>197</v>
      </c>
      <c r="E246" s="69"/>
      <c r="F246" s="261">
        <f>VLOOKUP(H246,Feuil2!$A$1:$B$5,2,0)</f>
        <v>0.35</v>
      </c>
      <c r="G246" s="85">
        <f t="shared" si="72"/>
        <v>2</v>
      </c>
      <c r="H246" s="220" t="s">
        <v>75</v>
      </c>
      <c r="I246" s="87" t="s">
        <v>190</v>
      </c>
      <c r="J246" s="96">
        <v>24</v>
      </c>
      <c r="K246" s="97">
        <f>IF(J246&lt;&gt;"",MAX(K$2:K245)+1,"")</f>
        <v>211</v>
      </c>
      <c r="L246" s="342" t="s">
        <v>705</v>
      </c>
      <c r="M246" s="331">
        <v>1</v>
      </c>
      <c r="N246" s="332" t="s">
        <v>0</v>
      </c>
      <c r="O246" s="669"/>
      <c r="P246" s="124" t="str">
        <f>IF(ISERROR(SEARCH("Pas de NM possible",#REF!)),"","oui")</f>
        <v/>
      </c>
      <c r="Q246" s="342"/>
      <c r="R246" s="242" t="s">
        <v>588</v>
      </c>
      <c r="S246" s="88"/>
    </row>
    <row r="247" spans="1:416" s="85" customFormat="1" ht="51" customHeight="1" x14ac:dyDescent="0.2">
      <c r="B247" s="61" t="s">
        <v>309</v>
      </c>
      <c r="C247" s="69" t="s">
        <v>342</v>
      </c>
      <c r="D247" s="86" t="s">
        <v>660</v>
      </c>
      <c r="E247" s="69" t="s">
        <v>424</v>
      </c>
      <c r="F247" s="261">
        <f>VLOOKUP(H247,Feuil2!$A$1:$B$5,2,0)</f>
        <v>0.35</v>
      </c>
      <c r="G247" s="61">
        <f t="shared" si="72"/>
        <v>2</v>
      </c>
      <c r="H247" s="220" t="s">
        <v>75</v>
      </c>
      <c r="I247" s="87" t="s">
        <v>182</v>
      </c>
      <c r="J247" s="96">
        <v>200</v>
      </c>
      <c r="K247" s="97">
        <f>IF(J247&lt;&gt;"",MAX(K$2:K246)+1,"")</f>
        <v>212</v>
      </c>
      <c r="L247" s="670" t="s">
        <v>704</v>
      </c>
      <c r="M247" s="333">
        <v>3</v>
      </c>
      <c r="N247" s="334" t="str">
        <f>IF('RESULTAT GLOBAL'!I$28="NON","Non Mesuré","OUI")</f>
        <v>OUI</v>
      </c>
      <c r="O247" s="243"/>
      <c r="P247" s="140" t="str">
        <f t="shared" ref="P247" si="75">IF(ISERROR(SEARCH("Pas de NM possible",Q247)),"","oui")</f>
        <v/>
      </c>
      <c r="Q247" s="336"/>
      <c r="R247" s="245" t="s">
        <v>588</v>
      </c>
      <c r="S247" s="88"/>
    </row>
    <row r="248" spans="1:416" s="85" customFormat="1" ht="36.75" customHeight="1" x14ac:dyDescent="0.2">
      <c r="B248" s="61"/>
      <c r="C248" s="69"/>
      <c r="D248" s="69"/>
      <c r="E248" s="69"/>
      <c r="F248" s="261" t="e">
        <f>VLOOKUP(H248,Feuil2!$A$1:$B$5,2,0)</f>
        <v>#N/A</v>
      </c>
      <c r="H248" s="209"/>
      <c r="I248" s="102"/>
      <c r="J248" s="97"/>
      <c r="K248" s="97" t="str">
        <f>IF(J248&lt;&gt;"",MAX(K$2:K247)+1,"")</f>
        <v/>
      </c>
      <c r="L248" s="517" t="s">
        <v>568</v>
      </c>
      <c r="M248" s="518" t="s">
        <v>22</v>
      </c>
      <c r="N248" s="519" t="s">
        <v>23</v>
      </c>
      <c r="O248" s="520" t="s">
        <v>24</v>
      </c>
      <c r="P248" s="440" t="str">
        <f>IF(ISERROR(SEARCH("Pas de NM possible",Q248)),"","oui")</f>
        <v/>
      </c>
      <c r="Q248" s="517" t="s">
        <v>25</v>
      </c>
      <c r="R248" s="439" t="s">
        <v>364</v>
      </c>
      <c r="S248" s="88"/>
    </row>
    <row r="249" spans="1:416" s="142" customFormat="1" ht="39" customHeight="1" x14ac:dyDescent="0.25">
      <c r="B249" s="130"/>
      <c r="C249" s="133"/>
      <c r="D249" s="133"/>
      <c r="E249" s="69"/>
      <c r="F249" s="261" t="e">
        <f>VLOOKUP(H249,Feuil2!$A$1:$B$5,2,0)</f>
        <v>#N/A</v>
      </c>
      <c r="H249" s="226"/>
      <c r="I249" s="143"/>
      <c r="J249" s="123"/>
      <c r="K249" s="97" t="str">
        <f>IF(J249&lt;&gt;"",MAX(K$2:K248)+1,"")</f>
        <v/>
      </c>
      <c r="L249" s="127" t="s">
        <v>741</v>
      </c>
      <c r="M249" s="306"/>
      <c r="N249" s="318"/>
      <c r="O249" s="371"/>
      <c r="P249" s="316" t="str">
        <f t="shared" ref="P249:P256" si="76">IF(ISERROR(SEARCH("Pas de NM possible",Q249)),"","oui")</f>
        <v/>
      </c>
      <c r="Q249" s="125" t="s">
        <v>604</v>
      </c>
      <c r="R249" s="324"/>
      <c r="S249" s="139"/>
      <c r="DR249" s="142" t="str">
        <f>IF(J249&lt;&gt;"",MAX(K$1:K248)+1,"")</f>
        <v/>
      </c>
    </row>
    <row r="250" spans="1:416" s="269" customFormat="1" ht="28.5" customHeight="1" x14ac:dyDescent="0.25">
      <c r="A250" s="287">
        <v>31</v>
      </c>
      <c r="B250" s="288" t="s">
        <v>309</v>
      </c>
      <c r="C250" s="289" t="s">
        <v>561</v>
      </c>
      <c r="D250" s="127" t="s">
        <v>741</v>
      </c>
      <c r="E250" s="288" t="s">
        <v>424</v>
      </c>
      <c r="F250" s="261">
        <f>VLOOKUP(H250,Feuil2!$A$1:$B$5,2,0)</f>
        <v>0.25</v>
      </c>
      <c r="G250" s="63">
        <f t="shared" ref="G250:G256" si="77">IF(H250="Information et Communication",1,IF(H250="Savoir-faire Savoir-être",2,IF(H250="Confort et hygiène",3,IF(H250="Qualité de la prestation",5,IF(H250="Développement Durable",4)))))</f>
        <v>3</v>
      </c>
      <c r="H250" s="291" t="s">
        <v>112</v>
      </c>
      <c r="I250" s="292" t="s">
        <v>167</v>
      </c>
      <c r="J250" s="285">
        <v>39</v>
      </c>
      <c r="K250" s="97">
        <f>IF(J250&lt;&gt;"",MAX(K$2:K249)+1,"")</f>
        <v>213</v>
      </c>
      <c r="L250" s="707" t="s">
        <v>564</v>
      </c>
      <c r="M250" s="328">
        <v>3</v>
      </c>
      <c r="N250" s="329" t="str">
        <f>IF('RESULTAT GLOBAL'!D$28="NON","Non Mesuré","Très Satisfaisant")</f>
        <v>Très Satisfaisant</v>
      </c>
      <c r="O250" s="524" t="str">
        <f>IF('RESULTAT GLOBAL'!D$28="NON","Non concerné","")</f>
        <v/>
      </c>
      <c r="P250" s="341" t="str">
        <f t="shared" si="76"/>
        <v/>
      </c>
      <c r="Q250" s="327"/>
      <c r="R250" s="330" t="s">
        <v>588</v>
      </c>
      <c r="S250" s="88"/>
      <c r="T250" s="111"/>
      <c r="DR250" s="270">
        <f>IF(J250&lt;&gt;"",MAX(K$1:K258)+1,"")</f>
        <v>222</v>
      </c>
    </row>
    <row r="251" spans="1:416" s="269" customFormat="1" ht="27" customHeight="1" x14ac:dyDescent="0.25">
      <c r="A251" s="287">
        <v>32</v>
      </c>
      <c r="B251" s="288" t="s">
        <v>268</v>
      </c>
      <c r="C251" s="289" t="s">
        <v>561</v>
      </c>
      <c r="D251" s="127" t="s">
        <v>741</v>
      </c>
      <c r="E251" s="288" t="s">
        <v>424</v>
      </c>
      <c r="F251" s="261">
        <f>VLOOKUP(H251,Feuil2!$A$1:$B$5,2,0)</f>
        <v>0.25</v>
      </c>
      <c r="G251" s="63">
        <f t="shared" si="77"/>
        <v>3</v>
      </c>
      <c r="H251" s="291" t="s">
        <v>112</v>
      </c>
      <c r="I251" s="292" t="s">
        <v>167</v>
      </c>
      <c r="J251" s="285">
        <v>39</v>
      </c>
      <c r="K251" s="97">
        <f>IF(J251&lt;&gt;"",MAX(K$2:K250)+1,"")</f>
        <v>214</v>
      </c>
      <c r="L251" s="708" t="s">
        <v>526</v>
      </c>
      <c r="M251" s="331">
        <v>3</v>
      </c>
      <c r="N251" s="332" t="str">
        <f>IF('RESULTAT GLOBAL'!D$28="NON","Non Mesuré","Très Satisfaisant")</f>
        <v>Très Satisfaisant</v>
      </c>
      <c r="O251" s="505" t="str">
        <f>IF('RESULTAT GLOBAL'!D$28="NON","Non concerné","")</f>
        <v/>
      </c>
      <c r="P251" s="338" t="str">
        <f t="shared" si="76"/>
        <v/>
      </c>
      <c r="Q251" s="124"/>
      <c r="R251" s="242" t="s">
        <v>588</v>
      </c>
      <c r="S251" s="88"/>
      <c r="T251" s="111"/>
      <c r="DR251" s="270">
        <f>IF(J251&lt;&gt;"",MAX(K$1:K250)+1,"")</f>
        <v>214</v>
      </c>
    </row>
    <row r="252" spans="1:416" s="85" customFormat="1" ht="43.5" customHeight="1" x14ac:dyDescent="0.25">
      <c r="A252" s="293"/>
      <c r="B252" s="281" t="s">
        <v>309</v>
      </c>
      <c r="C252" s="289" t="s">
        <v>561</v>
      </c>
      <c r="D252" s="127" t="s">
        <v>741</v>
      </c>
      <c r="E252" s="288" t="s">
        <v>424</v>
      </c>
      <c r="F252" s="261">
        <f>VLOOKUP(H252,Feuil2!$A$1:$B$5,2,0)</f>
        <v>0.1</v>
      </c>
      <c r="G252" s="63">
        <f t="shared" si="77"/>
        <v>1</v>
      </c>
      <c r="H252" s="291" t="s">
        <v>40</v>
      </c>
      <c r="I252" s="294" t="s">
        <v>472</v>
      </c>
      <c r="J252" s="285">
        <v>29</v>
      </c>
      <c r="K252" s="97">
        <f>IF(J252&lt;&gt;"",MAX(K$2:K251)+1,"")</f>
        <v>215</v>
      </c>
      <c r="L252" s="709" t="s">
        <v>527</v>
      </c>
      <c r="M252" s="331">
        <v>1</v>
      </c>
      <c r="N252" s="332" t="str">
        <f>IF('RESULTAT GLOBAL'!D$28="NON","Non Mesuré","OUI")</f>
        <v>OUI</v>
      </c>
      <c r="O252" s="505" t="str">
        <f>IF('RESULTAT GLOBAL'!D$28="NON","Non concerné","")</f>
        <v/>
      </c>
      <c r="P252" s="338" t="str">
        <f t="shared" si="76"/>
        <v/>
      </c>
      <c r="Q252" s="342" t="s">
        <v>473</v>
      </c>
      <c r="R252" s="242" t="s">
        <v>588</v>
      </c>
      <c r="S252" s="88"/>
      <c r="T252" s="111"/>
      <c r="DR252" s="97">
        <f>IF(J252&lt;&gt;"",MAX(K$1:K251)+1,"")</f>
        <v>215</v>
      </c>
    </row>
    <row r="253" spans="1:416" s="85" customFormat="1" ht="28.5" customHeight="1" x14ac:dyDescent="0.25">
      <c r="A253" s="293">
        <v>31</v>
      </c>
      <c r="B253" s="281" t="s">
        <v>268</v>
      </c>
      <c r="C253" s="289" t="s">
        <v>561</v>
      </c>
      <c r="D253" s="127" t="s">
        <v>741</v>
      </c>
      <c r="E253" s="288" t="s">
        <v>424</v>
      </c>
      <c r="F253" s="261">
        <f>VLOOKUP(H253,Feuil2!$A$1:$B$5,2,0)</f>
        <v>0.25</v>
      </c>
      <c r="G253" s="63">
        <f t="shared" ref="G253" si="78">IF(H253="Information et Communication",1,IF(H253="Savoir-faire Savoir-être",2,IF(H253="Confort et hygiène",3,IF(H253="Qualité de la prestation",5,IF(H253="Développement Durable",4)))))</f>
        <v>3</v>
      </c>
      <c r="H253" s="291" t="s">
        <v>112</v>
      </c>
      <c r="I253" s="294"/>
      <c r="J253" s="285">
        <v>29</v>
      </c>
      <c r="K253" s="97">
        <f>IF(J253&lt;&gt;"",MAX(K$2:K252)+1,"")</f>
        <v>216</v>
      </c>
      <c r="L253" s="709" t="s">
        <v>562</v>
      </c>
      <c r="M253" s="331">
        <v>1</v>
      </c>
      <c r="N253" s="332" t="str">
        <f>IF('RESULTAT GLOBAL'!D$28="NON","Non Mesuré","OUI")</f>
        <v>OUI</v>
      </c>
      <c r="O253" s="505" t="str">
        <f>IF('RESULTAT GLOBAL'!D$28="NON","Non concerné","")</f>
        <v/>
      </c>
      <c r="P253" s="338" t="str">
        <f t="shared" ref="P253" si="79">IF(ISERROR(SEARCH("Pas de NM possible",Q253)),"","oui")</f>
        <v/>
      </c>
      <c r="Q253" s="342" t="s">
        <v>474</v>
      </c>
      <c r="R253" s="242" t="s">
        <v>588</v>
      </c>
      <c r="S253" s="88"/>
      <c r="T253" s="111"/>
      <c r="DR253" s="97">
        <f>IF(J253&lt;&gt;"",MAX(K$1:K251)+1,"")</f>
        <v>215</v>
      </c>
    </row>
    <row r="254" spans="1:416" s="85" customFormat="1" ht="30.75" customHeight="1" x14ac:dyDescent="0.25">
      <c r="A254" s="293">
        <v>32</v>
      </c>
      <c r="B254" s="281" t="s">
        <v>268</v>
      </c>
      <c r="C254" s="289" t="s">
        <v>561</v>
      </c>
      <c r="D254" s="127" t="s">
        <v>741</v>
      </c>
      <c r="E254" s="288" t="s">
        <v>424</v>
      </c>
      <c r="F254" s="261">
        <f>VLOOKUP(H254,Feuil2!$A$1:$B$5,2,0)</f>
        <v>0.25</v>
      </c>
      <c r="G254" s="63">
        <f t="shared" si="77"/>
        <v>3</v>
      </c>
      <c r="H254" s="291" t="s">
        <v>112</v>
      </c>
      <c r="I254" s="728" t="s">
        <v>154</v>
      </c>
      <c r="J254" s="285">
        <v>29</v>
      </c>
      <c r="K254" s="97">
        <f>IF(J254&lt;&gt;"",MAX(K$2:K253)+1,"")</f>
        <v>217</v>
      </c>
      <c r="L254" s="709" t="s">
        <v>528</v>
      </c>
      <c r="M254" s="331">
        <v>1</v>
      </c>
      <c r="N254" s="332" t="str">
        <f>IF('RESULTAT GLOBAL'!D$28="NON","Non Mesuré","OUI")</f>
        <v>OUI</v>
      </c>
      <c r="O254" s="505" t="str">
        <f>IF('RESULTAT GLOBAL'!D$28="NON","Non concerné","")</f>
        <v/>
      </c>
      <c r="P254" s="338" t="str">
        <f t="shared" si="76"/>
        <v/>
      </c>
      <c r="Q254" s="342" t="s">
        <v>474</v>
      </c>
      <c r="R254" s="242" t="s">
        <v>588</v>
      </c>
      <c r="S254" s="88"/>
      <c r="T254" s="111"/>
      <c r="DR254" s="97">
        <f>IF(J254&lt;&gt;"",MAX(K$1:K252)+1,"")</f>
        <v>216</v>
      </c>
    </row>
    <row r="255" spans="1:416" s="85" customFormat="1" ht="35.25" customHeight="1" x14ac:dyDescent="0.25">
      <c r="A255" s="293">
        <v>33</v>
      </c>
      <c r="B255" s="295" t="s">
        <v>268</v>
      </c>
      <c r="C255" s="289" t="s">
        <v>561</v>
      </c>
      <c r="D255" s="127" t="s">
        <v>741</v>
      </c>
      <c r="E255" s="288" t="s">
        <v>424</v>
      </c>
      <c r="F255" s="261">
        <f>VLOOKUP(H255,Feuil2!$A$1:$B$5,2,0)</f>
        <v>0.25</v>
      </c>
      <c r="G255" s="63">
        <f t="shared" si="77"/>
        <v>3</v>
      </c>
      <c r="H255" s="78" t="s">
        <v>112</v>
      </c>
      <c r="I255" s="728"/>
      <c r="J255" s="285">
        <v>30</v>
      </c>
      <c r="K255" s="97">
        <f>IF(J255&lt;&gt;"",MAX(K$2:K254)+1,"")</f>
        <v>218</v>
      </c>
      <c r="L255" s="709" t="s">
        <v>475</v>
      </c>
      <c r="M255" s="331">
        <v>1</v>
      </c>
      <c r="N255" s="332" t="str">
        <f>IF('RESULTAT GLOBAL'!D$28="NON","Non Mesuré","OUI")</f>
        <v>OUI</v>
      </c>
      <c r="O255" s="505" t="str">
        <f>IF('RESULTAT GLOBAL'!D$28="NON","Non concerné","")</f>
        <v/>
      </c>
      <c r="P255" s="338" t="str">
        <f t="shared" si="76"/>
        <v/>
      </c>
      <c r="Q255" s="342" t="s">
        <v>476</v>
      </c>
      <c r="R255" s="242" t="s">
        <v>588</v>
      </c>
      <c r="S255" s="88"/>
      <c r="T255" s="111"/>
      <c r="DR255" s="97">
        <f>IF(J255&lt;&gt;"",MAX(K$1:K254)+1,"")</f>
        <v>218</v>
      </c>
    </row>
    <row r="256" spans="1:416" s="108" customFormat="1" ht="52.5" customHeight="1" x14ac:dyDescent="0.25">
      <c r="A256" s="293"/>
      <c r="B256" s="295" t="s">
        <v>268</v>
      </c>
      <c r="C256" s="289" t="s">
        <v>561</v>
      </c>
      <c r="D256" s="127" t="s">
        <v>741</v>
      </c>
      <c r="E256" s="288" t="s">
        <v>424</v>
      </c>
      <c r="F256" s="261">
        <f>VLOOKUP(H256,Feuil2!$A$1:$B$5,2,0)</f>
        <v>0.1</v>
      </c>
      <c r="G256" s="63">
        <f t="shared" si="77"/>
        <v>1</v>
      </c>
      <c r="H256" s="291" t="s">
        <v>40</v>
      </c>
      <c r="I256" s="292" t="s">
        <v>477</v>
      </c>
      <c r="J256" s="285">
        <v>31</v>
      </c>
      <c r="K256" s="97">
        <f>IF(J256&lt;&gt;"",MAX(K$2:K255)+1,"")</f>
        <v>219</v>
      </c>
      <c r="L256" s="709" t="s">
        <v>478</v>
      </c>
      <c r="M256" s="331">
        <v>1</v>
      </c>
      <c r="N256" s="332" t="str">
        <f>IF('RESULTAT GLOBAL'!D$28="NON","Non Mesuré","OUI")</f>
        <v>OUI</v>
      </c>
      <c r="O256" s="505" t="str">
        <f>IF('RESULTAT GLOBAL'!D$28="NON","Non concerné","")</f>
        <v/>
      </c>
      <c r="P256" s="338" t="str">
        <f t="shared" si="76"/>
        <v/>
      </c>
      <c r="Q256" s="342"/>
      <c r="R256" s="242" t="s">
        <v>588</v>
      </c>
      <c r="S256" s="88"/>
      <c r="T256" s="111"/>
      <c r="CP256" s="85"/>
      <c r="CQ256" s="85"/>
      <c r="DR256" s="97">
        <f>IF(J256&lt;&gt;"",MAX(K$1:K255)+1,"")</f>
        <v>219</v>
      </c>
    </row>
    <row r="257" spans="1:122" s="85" customFormat="1" ht="43.5" customHeight="1" x14ac:dyDescent="0.25">
      <c r="A257" s="293">
        <v>31</v>
      </c>
      <c r="B257" s="281" t="s">
        <v>309</v>
      </c>
      <c r="C257" s="289" t="s">
        <v>561</v>
      </c>
      <c r="D257" s="127" t="s">
        <v>741</v>
      </c>
      <c r="E257" s="288" t="s">
        <v>424</v>
      </c>
      <c r="F257" s="261">
        <f>VLOOKUP(H257,Feuil2!$A$1:$B$5,2,0)</f>
        <v>0.25</v>
      </c>
      <c r="G257" s="63">
        <f>IF(H257="Information et Communication",1,IF(H257="Savoir-faire Savoir-être",2,IF(H257="Confort et hygiène",3,IF(H257="Qualité de la prestation",5,IF(H257="Développement Durable",4)))))</f>
        <v>3</v>
      </c>
      <c r="H257" s="291" t="s">
        <v>112</v>
      </c>
      <c r="I257" s="292" t="s">
        <v>167</v>
      </c>
      <c r="J257" s="285">
        <v>39</v>
      </c>
      <c r="K257" s="97">
        <f>IF(J257&lt;&gt;"",MAX(K$2:K256)+1,"")</f>
        <v>220</v>
      </c>
      <c r="L257" s="710" t="s">
        <v>470</v>
      </c>
      <c r="M257" s="331">
        <v>3</v>
      </c>
      <c r="N257" s="332" t="str">
        <f>IF('RESULTAT GLOBAL'!D$28="NON","Non Mesuré","Très Satisfaisant")</f>
        <v>Très Satisfaisant</v>
      </c>
      <c r="O257" s="505" t="str">
        <f>IF('RESULTAT GLOBAL'!D$28="NON","Non concerné","")</f>
        <v/>
      </c>
      <c r="P257" s="338" t="str">
        <f>IF(ISERROR(SEARCH("Pas de NM possible",Q257)),"","oui")</f>
        <v/>
      </c>
      <c r="Q257" s="124"/>
      <c r="R257" s="242" t="s">
        <v>588</v>
      </c>
      <c r="S257" s="88"/>
      <c r="T257" s="111"/>
      <c r="DR257" s="97">
        <f>IF(J257&lt;&gt;"",MAX(K$1:K249)+1,"")</f>
        <v>213</v>
      </c>
    </row>
    <row r="258" spans="1:122" s="85" customFormat="1" ht="36" customHeight="1" x14ac:dyDescent="0.25">
      <c r="A258" s="293">
        <v>32</v>
      </c>
      <c r="B258" s="281" t="s">
        <v>268</v>
      </c>
      <c r="C258" s="289" t="s">
        <v>561</v>
      </c>
      <c r="D258" s="127" t="s">
        <v>741</v>
      </c>
      <c r="E258" s="288" t="s">
        <v>424</v>
      </c>
      <c r="F258" s="261">
        <f>VLOOKUP(H258,Feuil2!$A$1:$B$5,2,0)</f>
        <v>0.25</v>
      </c>
      <c r="G258" s="63">
        <f>IF(H258="Information et Communication",1,IF(H258="Savoir-faire Savoir-être",2,IF(H258="Confort et hygiène",3,IF(H258="Qualité de la prestation",5,IF(H258="Développement Durable",4)))))</f>
        <v>3</v>
      </c>
      <c r="H258" s="291" t="s">
        <v>112</v>
      </c>
      <c r="I258" s="292" t="s">
        <v>167</v>
      </c>
      <c r="J258" s="285">
        <v>39</v>
      </c>
      <c r="K258" s="97">
        <f>IF(J258&lt;&gt;"",MAX(K$2:K257)+1,"")</f>
        <v>221</v>
      </c>
      <c r="L258" s="711" t="s">
        <v>471</v>
      </c>
      <c r="M258" s="333">
        <v>3</v>
      </c>
      <c r="N258" s="334" t="str">
        <f>IF('RESULTAT GLOBAL'!D$28="NON","Non Mesuré","Très Satisfaisant")</f>
        <v>Très Satisfaisant</v>
      </c>
      <c r="O258" s="480" t="str">
        <f>IF('RESULTAT GLOBAL'!D$28="NON","Non concerné","")</f>
        <v/>
      </c>
      <c r="P258" s="335" t="str">
        <f>IF(ISERROR(SEARCH("Pas de NM possible",Q258)),"","oui")</f>
        <v/>
      </c>
      <c r="Q258" s="140"/>
      <c r="R258" s="245" t="s">
        <v>588</v>
      </c>
      <c r="S258" s="88"/>
      <c r="T258" s="111"/>
      <c r="DR258" s="97">
        <f>IF(J258&lt;&gt;"",MAX(K$1:K257)+1,"")</f>
        <v>221</v>
      </c>
    </row>
    <row r="259" spans="1:122" s="142" customFormat="1" ht="21.75" customHeight="1" x14ac:dyDescent="0.25">
      <c r="B259" s="130"/>
      <c r="C259" s="289" t="s">
        <v>561</v>
      </c>
      <c r="D259" s="127" t="s">
        <v>741</v>
      </c>
      <c r="E259" s="69"/>
      <c r="F259" s="261" t="e">
        <f>VLOOKUP(H259,Feuil2!$A$1:$B$5,2,0)</f>
        <v>#N/A</v>
      </c>
      <c r="H259" s="226"/>
      <c r="I259" s="143"/>
      <c r="J259" s="123"/>
      <c r="K259" s="97" t="str">
        <f>IF(J259&lt;&gt;"",MAX(K$2:K258)+1,"")</f>
        <v/>
      </c>
      <c r="L259" s="127" t="s">
        <v>605</v>
      </c>
      <c r="M259" s="306"/>
      <c r="N259" s="318"/>
      <c r="O259" s="371"/>
      <c r="P259" s="316"/>
      <c r="Q259" s="125" t="s">
        <v>546</v>
      </c>
      <c r="R259" s="324"/>
      <c r="S259" s="139"/>
    </row>
    <row r="260" spans="1:122" s="258" customFormat="1" ht="53.25" customHeight="1" x14ac:dyDescent="0.25">
      <c r="B260" s="259" t="s">
        <v>309</v>
      </c>
      <c r="C260" s="289" t="s">
        <v>561</v>
      </c>
      <c r="D260" s="127" t="s">
        <v>605</v>
      </c>
      <c r="E260" s="259" t="s">
        <v>424</v>
      </c>
      <c r="F260" s="261">
        <f>VLOOKUP(H260,Feuil2!$A$1:$B$5,2,0)</f>
        <v>0.2</v>
      </c>
      <c r="G260" s="261">
        <f t="shared" ref="G260" si="80">IF(H260="Information et Communication",1,IF(H260="Savoir-faire Savoir-être",2,IF(H260="Confort et hygiène",3,IF(H260="Qualité de la prestation",5,IF(H260="Développement Durable",4)))))</f>
        <v>5</v>
      </c>
      <c r="H260" s="262" t="s">
        <v>110</v>
      </c>
      <c r="I260" s="263"/>
      <c r="J260" s="264">
        <v>200</v>
      </c>
      <c r="K260" s="97">
        <f>IF(J260&lt;&gt;"",MAX(K$2:K259)+1,"")</f>
        <v>222</v>
      </c>
      <c r="L260" s="703" t="s">
        <v>469</v>
      </c>
      <c r="M260" s="328">
        <v>3</v>
      </c>
      <c r="N260" s="329" t="str">
        <f>IF('RESULTAT GLOBAL'!D$30="NON","Non Mesuré","OUI")</f>
        <v>OUI</v>
      </c>
      <c r="O260" s="524" t="str">
        <f>IF('RESULTAT GLOBAL'!D$30="NON","Une seule activité","")</f>
        <v/>
      </c>
      <c r="P260" s="341" t="str">
        <f t="shared" ref="P260:P334" si="81">IF(ISERROR(SEARCH("Pas de NM possible",Q260)),"","oui")</f>
        <v/>
      </c>
      <c r="Q260" s="343" t="s">
        <v>465</v>
      </c>
      <c r="R260" s="330" t="s">
        <v>588</v>
      </c>
      <c r="S260" s="265"/>
      <c r="T260" s="266"/>
      <c r="CP260" s="267"/>
      <c r="CQ260" s="267"/>
      <c r="DR260" s="268" t="s">
        <v>466</v>
      </c>
    </row>
    <row r="261" spans="1:122" s="258" customFormat="1" ht="41.25" customHeight="1" x14ac:dyDescent="0.25">
      <c r="B261" s="259" t="s">
        <v>309</v>
      </c>
      <c r="C261" s="289" t="s">
        <v>561</v>
      </c>
      <c r="D261" s="127" t="s">
        <v>605</v>
      </c>
      <c r="E261" s="259" t="s">
        <v>424</v>
      </c>
      <c r="F261" s="261">
        <f>VLOOKUP(H261,Feuil2!$A$1:$B$5,2,0)</f>
        <v>0.2</v>
      </c>
      <c r="G261" s="261">
        <f>IF(H261="Information et Communication",1,IF(H261="Savoir-faire Savoir-être",2,IF(H261="Confort et hygiène",3,IF(H261="Qualité de la prestation",5,IF(H261="Développement Durable",4)))))</f>
        <v>5</v>
      </c>
      <c r="H261" s="262" t="s">
        <v>110</v>
      </c>
      <c r="I261" s="263"/>
      <c r="J261" s="264">
        <v>200</v>
      </c>
      <c r="K261" s="97">
        <f>IF(J261&lt;&gt;"",MAX(K$2:K260)+1,"")</f>
        <v>223</v>
      </c>
      <c r="L261" s="704" t="s">
        <v>567</v>
      </c>
      <c r="M261" s="331">
        <v>3</v>
      </c>
      <c r="N261" s="332" t="str">
        <f>IF('RESULTAT GLOBAL'!D$30="NON","Non Mesuré","OUI")</f>
        <v>OUI</v>
      </c>
      <c r="O261" s="505" t="str">
        <f>IF('RESULTAT GLOBAL'!D$30="NON","Une seule activité","")</f>
        <v/>
      </c>
      <c r="P261" s="338" t="str">
        <f t="shared" si="81"/>
        <v/>
      </c>
      <c r="Q261" s="342" t="s">
        <v>465</v>
      </c>
      <c r="R261" s="351" t="s">
        <v>42</v>
      </c>
      <c r="S261" s="265"/>
      <c r="T261" s="266"/>
      <c r="CP261" s="267"/>
      <c r="CQ261" s="267"/>
      <c r="DR261" s="268" t="s">
        <v>466</v>
      </c>
    </row>
    <row r="262" spans="1:122" s="258" customFormat="1" ht="74.25" customHeight="1" x14ac:dyDescent="0.25">
      <c r="B262" s="259" t="s">
        <v>309</v>
      </c>
      <c r="C262" s="289" t="s">
        <v>561</v>
      </c>
      <c r="D262" s="127" t="s">
        <v>605</v>
      </c>
      <c r="E262" s="259" t="s">
        <v>424</v>
      </c>
      <c r="F262" s="261">
        <f>VLOOKUP(H262,Feuil2!$A$1:$B$5,2,0)</f>
        <v>0.2</v>
      </c>
      <c r="G262" s="261">
        <f>IF(H262="Information et Communication",1,IF(H262="Savoir-faire Savoir-être",2,IF(H262="Confort et hygiène",3,IF(H262="Qualité de la prestation",5,IF(H262="Développement Durable",4)))))</f>
        <v>5</v>
      </c>
      <c r="H262" s="262" t="s">
        <v>110</v>
      </c>
      <c r="I262" s="263"/>
      <c r="J262" s="264">
        <v>200</v>
      </c>
      <c r="K262" s="97">
        <f>IF(J262&lt;&gt;"",MAX(K$2:K261)+1,"")</f>
        <v>224</v>
      </c>
      <c r="L262" s="704" t="s">
        <v>467</v>
      </c>
      <c r="M262" s="331">
        <v>9</v>
      </c>
      <c r="N262" s="332" t="str">
        <f>IF('RESULTAT GLOBAL'!D$30="NON","Non Mesuré","Très Satisfaisant")</f>
        <v>Très Satisfaisant</v>
      </c>
      <c r="O262" s="505" t="str">
        <f>IF('RESULTAT GLOBAL'!D$30="NON","Une seule activité","")</f>
        <v/>
      </c>
      <c r="P262" s="338" t="str">
        <f t="shared" si="81"/>
        <v/>
      </c>
      <c r="Q262" s="342" t="s">
        <v>624</v>
      </c>
      <c r="R262" s="242" t="s">
        <v>588</v>
      </c>
      <c r="S262" s="265"/>
      <c r="T262" s="266"/>
      <c r="DR262" s="268" t="s">
        <v>466</v>
      </c>
    </row>
    <row r="263" spans="1:122" s="258" customFormat="1" ht="33.75" customHeight="1" x14ac:dyDescent="0.25">
      <c r="B263" s="259" t="s">
        <v>309</v>
      </c>
      <c r="C263" s="289" t="s">
        <v>561</v>
      </c>
      <c r="D263" s="127" t="s">
        <v>605</v>
      </c>
      <c r="E263" s="259" t="s">
        <v>424</v>
      </c>
      <c r="F263" s="261">
        <f>VLOOKUP(H263,Feuil2!$A$1:$B$5,2,0)</f>
        <v>0.2</v>
      </c>
      <c r="G263" s="261">
        <f>IF(H263="Information et Communication",1,IF(H263="Savoir-faire Savoir-être",2,IF(H263="Confort et hygiène",3,IF(H263="Qualité de la prestation",5,IF(H263="Développement Durable",4)))))</f>
        <v>5</v>
      </c>
      <c r="H263" s="262" t="s">
        <v>110</v>
      </c>
      <c r="I263" s="263"/>
      <c r="J263" s="264">
        <v>200</v>
      </c>
      <c r="K263" s="97">
        <f>IF(J263&lt;&gt;"",MAX(K$2:K262)+1,"")</f>
        <v>225</v>
      </c>
      <c r="L263" s="704" t="s">
        <v>468</v>
      </c>
      <c r="M263" s="331">
        <v>3</v>
      </c>
      <c r="N263" s="332" t="str">
        <f>IF('RESULTAT GLOBAL'!D$30="NON","Non Mesuré","OUI")</f>
        <v>OUI</v>
      </c>
      <c r="O263" s="505" t="str">
        <f>IF('RESULTAT GLOBAL'!D$30="NON","Une seule activité","")</f>
        <v/>
      </c>
      <c r="P263" s="338" t="str">
        <f t="shared" si="81"/>
        <v/>
      </c>
      <c r="Q263" s="342" t="s">
        <v>531</v>
      </c>
      <c r="R263" s="242" t="s">
        <v>588</v>
      </c>
      <c r="S263" s="265"/>
      <c r="T263" s="266"/>
      <c r="CP263" s="267"/>
      <c r="CQ263" s="267"/>
      <c r="DR263" s="268" t="s">
        <v>466</v>
      </c>
    </row>
    <row r="264" spans="1:122" s="258" customFormat="1" ht="36" customHeight="1" x14ac:dyDescent="0.25">
      <c r="A264" s="278"/>
      <c r="B264" s="279" t="s">
        <v>268</v>
      </c>
      <c r="C264" s="289" t="s">
        <v>561</v>
      </c>
      <c r="D264" s="127" t="s">
        <v>605</v>
      </c>
      <c r="E264" s="279" t="s">
        <v>424</v>
      </c>
      <c r="F264" s="261">
        <f>VLOOKUP(H264,Feuil2!$A$1:$B$5,2,0)</f>
        <v>0.1</v>
      </c>
      <c r="G264" s="296">
        <f t="shared" ref="G264:G271" si="82">IF(H264="Information et Communication",1,IF(H264="Savoir-faire Savoir-être",2,IF(H264="Confort et hygiène",3,IF(H264="Qualité de la prestation",5,IF(H264="Développement Durable",4)))))</f>
        <v>1</v>
      </c>
      <c r="H264" s="297" t="s">
        <v>40</v>
      </c>
      <c r="I264" s="298"/>
      <c r="J264" s="285">
        <v>200</v>
      </c>
      <c r="K264" s="97">
        <f>IF(J264&lt;&gt;"",MAX(K$2:K263)+1,"")</f>
        <v>226</v>
      </c>
      <c r="L264" s="704" t="s">
        <v>538</v>
      </c>
      <c r="M264" s="331">
        <v>3</v>
      </c>
      <c r="N264" s="332" t="str">
        <f>IF('RESULTAT GLOBAL'!D$30="NON","Non Mesuré","OUI")</f>
        <v>OUI</v>
      </c>
      <c r="O264" s="505" t="str">
        <f>IF('RESULTAT GLOBAL'!D$30="NON","Une seule activité","")</f>
        <v/>
      </c>
      <c r="P264" s="338"/>
      <c r="Q264" s="342"/>
      <c r="R264" s="242" t="s">
        <v>588</v>
      </c>
      <c r="S264" s="265"/>
      <c r="T264" s="266"/>
      <c r="CP264" s="267"/>
      <c r="CQ264" s="267"/>
      <c r="DR264" s="268"/>
    </row>
    <row r="265" spans="1:122" s="258" customFormat="1" ht="36" customHeight="1" x14ac:dyDescent="0.25">
      <c r="A265" s="278"/>
      <c r="B265" s="279" t="s">
        <v>268</v>
      </c>
      <c r="C265" s="289" t="s">
        <v>561</v>
      </c>
      <c r="D265" s="127" t="s">
        <v>605</v>
      </c>
      <c r="E265" s="279" t="s">
        <v>424</v>
      </c>
      <c r="F265" s="261">
        <f>VLOOKUP(H265,Feuil2!$A$1:$B$5,2,0)</f>
        <v>0.1</v>
      </c>
      <c r="G265" s="296">
        <f t="shared" si="82"/>
        <v>1</v>
      </c>
      <c r="H265" s="297" t="s">
        <v>40</v>
      </c>
      <c r="I265" s="298"/>
      <c r="J265" s="285">
        <v>200</v>
      </c>
      <c r="K265" s="97">
        <f>IF(J265&lt;&gt;"",MAX(K$2:K264)+1,"")</f>
        <v>227</v>
      </c>
      <c r="L265" s="704" t="s">
        <v>539</v>
      </c>
      <c r="M265" s="331">
        <v>3</v>
      </c>
      <c r="N265" s="332" t="str">
        <f>IF('RESULTAT GLOBAL'!D$30="NON","Non Mesuré","OUI")</f>
        <v>OUI</v>
      </c>
      <c r="O265" s="505" t="str">
        <f>IF('RESULTAT GLOBAL'!D$30="NON","Une seule activité","")</f>
        <v/>
      </c>
      <c r="P265" s="338"/>
      <c r="Q265" s="342" t="s">
        <v>610</v>
      </c>
      <c r="R265" s="242" t="s">
        <v>588</v>
      </c>
      <c r="S265" s="265"/>
      <c r="T265" s="266"/>
      <c r="CP265" s="267"/>
      <c r="CQ265" s="267"/>
      <c r="DR265" s="268"/>
    </row>
    <row r="266" spans="1:122" s="258" customFormat="1" ht="27.75" customHeight="1" x14ac:dyDescent="0.25">
      <c r="A266" s="278">
        <v>32</v>
      </c>
      <c r="B266" s="279" t="s">
        <v>309</v>
      </c>
      <c r="C266" s="289" t="s">
        <v>561</v>
      </c>
      <c r="D266" s="127" t="s">
        <v>605</v>
      </c>
      <c r="E266" s="279" t="s">
        <v>424</v>
      </c>
      <c r="F266" s="261">
        <f>VLOOKUP(H266,Feuil2!$A$1:$B$5,2,0)</f>
        <v>0.25</v>
      </c>
      <c r="G266" s="296">
        <f t="shared" si="82"/>
        <v>3</v>
      </c>
      <c r="H266" s="297" t="s">
        <v>112</v>
      </c>
      <c r="I266" s="298"/>
      <c r="J266" s="285">
        <v>200</v>
      </c>
      <c r="K266" s="97">
        <f>IF(J266&lt;&gt;"",MAX(K$2:K265)+1,"")</f>
        <v>228</v>
      </c>
      <c r="L266" s="704" t="s">
        <v>542</v>
      </c>
      <c r="M266" s="331">
        <v>3</v>
      </c>
      <c r="N266" s="332" t="str">
        <f>IF('RESULTAT GLOBAL'!D$30="NON","Non Mesuré","Très Satisfaisant")</f>
        <v>Très Satisfaisant</v>
      </c>
      <c r="O266" s="505" t="str">
        <f>IF('RESULTAT GLOBAL'!D$30="NON","Une seule activité","")</f>
        <v/>
      </c>
      <c r="P266" s="338" t="str">
        <f t="shared" ref="P266:P267" si="83">IF(ISERROR(SEARCH("Pas de NM possible",Q266)),"","oui")</f>
        <v/>
      </c>
      <c r="Q266" s="342" t="s">
        <v>547</v>
      </c>
      <c r="R266" s="242" t="s">
        <v>588</v>
      </c>
      <c r="S266" s="265"/>
      <c r="T266" s="266"/>
      <c r="CP266" s="267"/>
      <c r="CQ266" s="267"/>
      <c r="DR266" s="268" t="s">
        <v>466</v>
      </c>
    </row>
    <row r="267" spans="1:122" s="258" customFormat="1" ht="23.25" customHeight="1" x14ac:dyDescent="0.25">
      <c r="A267" s="278">
        <v>31</v>
      </c>
      <c r="B267" s="279" t="s">
        <v>309</v>
      </c>
      <c r="C267" s="289" t="s">
        <v>561</v>
      </c>
      <c r="D267" s="127" t="s">
        <v>605</v>
      </c>
      <c r="E267" s="279" t="s">
        <v>424</v>
      </c>
      <c r="F267" s="261">
        <f>VLOOKUP(H267,Feuil2!$A$1:$B$5,2,0)</f>
        <v>0.25</v>
      </c>
      <c r="G267" s="296">
        <f t="shared" si="82"/>
        <v>3</v>
      </c>
      <c r="H267" s="297" t="s">
        <v>112</v>
      </c>
      <c r="I267" s="298"/>
      <c r="J267" s="285">
        <v>200</v>
      </c>
      <c r="K267" s="97">
        <f>IF(J267&lt;&gt;"",MAX(K$2:K266)+1,"")</f>
        <v>229</v>
      </c>
      <c r="L267" s="704" t="s">
        <v>543</v>
      </c>
      <c r="M267" s="331">
        <v>3</v>
      </c>
      <c r="N267" s="332" t="str">
        <f>IF('RESULTAT GLOBAL'!D$30="NON","Non Mesuré","Très Satisfaisant")</f>
        <v>Très Satisfaisant</v>
      </c>
      <c r="O267" s="505" t="str">
        <f>IF('RESULTAT GLOBAL'!D$30="NON","Une seule activité","")</f>
        <v/>
      </c>
      <c r="P267" s="338" t="str">
        <f t="shared" si="83"/>
        <v/>
      </c>
      <c r="Q267" s="342" t="s">
        <v>547</v>
      </c>
      <c r="R267" s="242" t="s">
        <v>588</v>
      </c>
      <c r="S267" s="265"/>
      <c r="T267" s="266"/>
      <c r="CP267" s="267"/>
      <c r="CQ267" s="267"/>
      <c r="DR267" s="268" t="s">
        <v>466</v>
      </c>
    </row>
    <row r="268" spans="1:122" s="85" customFormat="1" ht="36" customHeight="1" x14ac:dyDescent="0.25">
      <c r="A268" s="85">
        <v>31</v>
      </c>
      <c r="B268" s="61" t="s">
        <v>309</v>
      </c>
      <c r="C268" s="289" t="s">
        <v>561</v>
      </c>
      <c r="D268" s="127" t="s">
        <v>605</v>
      </c>
      <c r="E268" s="279" t="s">
        <v>424</v>
      </c>
      <c r="F268" s="261">
        <f>VLOOKUP(H268,Feuil2!$A$1:$B$5,2,0)</f>
        <v>0.25</v>
      </c>
      <c r="G268" s="85">
        <f t="shared" si="82"/>
        <v>3</v>
      </c>
      <c r="H268" s="209" t="s">
        <v>112</v>
      </c>
      <c r="I268" s="87" t="s">
        <v>213</v>
      </c>
      <c r="J268" s="96">
        <v>75</v>
      </c>
      <c r="K268" s="97">
        <f>IF(J268&lt;&gt;"",MAX(K$2:K267)+1,"")</f>
        <v>230</v>
      </c>
      <c r="L268" s="705" t="s">
        <v>544</v>
      </c>
      <c r="M268" s="347">
        <v>3</v>
      </c>
      <c r="N268" s="332" t="str">
        <f>IF('RESULTAT GLOBAL'!D$30="NON","Non Mesuré","Très Satisfaisant")</f>
        <v>Très Satisfaisant</v>
      </c>
      <c r="O268" s="505" t="str">
        <f>IF('RESULTAT GLOBAL'!D$30="NON","Une seule activité","")</f>
        <v/>
      </c>
      <c r="P268" s="124" t="str">
        <f>IF(ISERROR(SEARCH("Pas de NM possible",Q268)),"","oui")</f>
        <v/>
      </c>
      <c r="Q268" s="342"/>
      <c r="R268" s="242" t="s">
        <v>588</v>
      </c>
      <c r="S268" s="88"/>
    </row>
    <row r="269" spans="1:122" s="85" customFormat="1" ht="36" customHeight="1" x14ac:dyDescent="0.25">
      <c r="A269" s="85">
        <v>32</v>
      </c>
      <c r="B269" s="61" t="s">
        <v>309</v>
      </c>
      <c r="C269" s="289" t="s">
        <v>561</v>
      </c>
      <c r="D269" s="127" t="s">
        <v>605</v>
      </c>
      <c r="E269" s="279" t="s">
        <v>424</v>
      </c>
      <c r="F269" s="261">
        <f>VLOOKUP(H269,Feuil2!$A$1:$B$5,2,0)</f>
        <v>0.25</v>
      </c>
      <c r="G269" s="85">
        <f t="shared" si="82"/>
        <v>3</v>
      </c>
      <c r="H269" s="209" t="s">
        <v>112</v>
      </c>
      <c r="I269" s="87" t="s">
        <v>213</v>
      </c>
      <c r="J269" s="96">
        <v>75</v>
      </c>
      <c r="K269" s="97">
        <f>IF(J269&lt;&gt;"",MAX(K$2:K268)+1,"")</f>
        <v>231</v>
      </c>
      <c r="L269" s="705" t="s">
        <v>545</v>
      </c>
      <c r="M269" s="347">
        <v>3</v>
      </c>
      <c r="N269" s="332" t="str">
        <f>IF('RESULTAT GLOBAL'!D$30="NON","Non Mesuré","Très Satisfaisant")</f>
        <v>Très Satisfaisant</v>
      </c>
      <c r="O269" s="505" t="str">
        <f>IF('RESULTAT GLOBAL'!D$30="NON","Une seule activité","")</f>
        <v/>
      </c>
      <c r="P269" s="124" t="str">
        <f>IF(ISERROR(SEARCH("Pas de NM possible",Q269)),"","oui")</f>
        <v/>
      </c>
      <c r="Q269" s="342"/>
      <c r="R269" s="242" t="s">
        <v>588</v>
      </c>
      <c r="S269" s="88"/>
    </row>
    <row r="270" spans="1:122" s="85" customFormat="1" ht="25.5" customHeight="1" x14ac:dyDescent="0.25">
      <c r="B270" s="61" t="s">
        <v>309</v>
      </c>
      <c r="C270" s="289" t="s">
        <v>561</v>
      </c>
      <c r="D270" s="127" t="s">
        <v>605</v>
      </c>
      <c r="E270" s="279" t="s">
        <v>424</v>
      </c>
      <c r="F270" s="261">
        <f>VLOOKUP(H270,Feuil2!$A$1:$B$5,2,0)</f>
        <v>0.2</v>
      </c>
      <c r="G270" s="85">
        <f t="shared" si="82"/>
        <v>5</v>
      </c>
      <c r="H270" s="209" t="s">
        <v>110</v>
      </c>
      <c r="I270" s="87" t="s">
        <v>214</v>
      </c>
      <c r="J270" s="96">
        <v>75</v>
      </c>
      <c r="K270" s="97">
        <f>IF(J270&lt;&gt;"",MAX(K$2:K269)+1,"")</f>
        <v>232</v>
      </c>
      <c r="L270" s="705" t="s">
        <v>224</v>
      </c>
      <c r="M270" s="347">
        <v>1</v>
      </c>
      <c r="N270" s="332" t="str">
        <f>IF('RESULTAT GLOBAL'!D$30="NON","Non Mesuré","OUI")</f>
        <v>OUI</v>
      </c>
      <c r="O270" s="505" t="str">
        <f>IF('RESULTAT GLOBAL'!D$30="NON","Une seule activité","")</f>
        <v/>
      </c>
      <c r="P270" s="124" t="str">
        <f>IF(ISERROR(SEARCH("Pas de NM possible",Q270)),"","oui")</f>
        <v/>
      </c>
      <c r="Q270" s="342"/>
      <c r="R270" s="242" t="s">
        <v>588</v>
      </c>
      <c r="S270" s="88"/>
    </row>
    <row r="271" spans="1:122" s="85" customFormat="1" ht="23.25" customHeight="1" x14ac:dyDescent="0.25">
      <c r="B271" s="61" t="s">
        <v>309</v>
      </c>
      <c r="C271" s="289" t="s">
        <v>561</v>
      </c>
      <c r="D271" s="127" t="s">
        <v>605</v>
      </c>
      <c r="E271" s="279" t="s">
        <v>424</v>
      </c>
      <c r="F271" s="261">
        <f>VLOOKUP(H271,Feuil2!$A$1:$B$5,2,0)</f>
        <v>0.2</v>
      </c>
      <c r="G271" s="85">
        <f t="shared" si="82"/>
        <v>5</v>
      </c>
      <c r="H271" s="209" t="s">
        <v>110</v>
      </c>
      <c r="I271" s="87" t="s">
        <v>212</v>
      </c>
      <c r="J271" s="96">
        <v>37</v>
      </c>
      <c r="K271" s="97">
        <f>IF(J271&lt;&gt;"",MAX(K$2:K270)+1,"")</f>
        <v>233</v>
      </c>
      <c r="L271" s="706" t="s">
        <v>225</v>
      </c>
      <c r="M271" s="349">
        <v>1</v>
      </c>
      <c r="N271" s="334" t="str">
        <f>IF('RESULTAT GLOBAL'!D$30="NON","Non Mesuré","OUI")</f>
        <v>OUI</v>
      </c>
      <c r="O271" s="505" t="str">
        <f>IF('RESULTAT GLOBAL'!D$30="NON","Une seule activité","")</f>
        <v/>
      </c>
      <c r="P271" s="140" t="str">
        <f>IF(ISERROR(SEARCH("Pas de NM possible",Q271)),"","oui")</f>
        <v/>
      </c>
      <c r="Q271" s="336"/>
      <c r="R271" s="245" t="s">
        <v>588</v>
      </c>
      <c r="S271" s="88"/>
    </row>
    <row r="272" spans="1:122" s="85" customFormat="1" ht="36.75" customHeight="1" x14ac:dyDescent="0.2">
      <c r="B272" s="61"/>
      <c r="C272" s="69"/>
      <c r="D272" s="69"/>
      <c r="E272" s="69"/>
      <c r="F272" s="261" t="e">
        <f>VLOOKUP(H272,Feuil2!$A$1:$B$5,2,0)</f>
        <v>#N/A</v>
      </c>
      <c r="H272" s="209"/>
      <c r="I272" s="102"/>
      <c r="J272" s="97"/>
      <c r="K272" s="97" t="str">
        <f>IF(J272&lt;&gt;"",MAX(K$2:K271)+1,"")</f>
        <v/>
      </c>
      <c r="L272" s="432" t="s">
        <v>568</v>
      </c>
      <c r="M272" s="518" t="s">
        <v>22</v>
      </c>
      <c r="N272" s="519" t="s">
        <v>23</v>
      </c>
      <c r="O272" s="435" t="s">
        <v>24</v>
      </c>
      <c r="P272" s="440" t="str">
        <f>IF(ISERROR(SEARCH("Pas de NM possible",Q272)),"","oui")</f>
        <v/>
      </c>
      <c r="Q272" s="432" t="s">
        <v>25</v>
      </c>
      <c r="R272" s="439" t="s">
        <v>364</v>
      </c>
      <c r="S272" s="88"/>
    </row>
    <row r="273" spans="2:19" s="142" customFormat="1" ht="29.25" customHeight="1" x14ac:dyDescent="0.25">
      <c r="B273" s="130"/>
      <c r="C273" s="289" t="s">
        <v>561</v>
      </c>
      <c r="D273" s="133"/>
      <c r="E273" s="288" t="s">
        <v>424</v>
      </c>
      <c r="F273" s="261" t="e">
        <f>VLOOKUP(H273,Feuil2!$A$1:$B$5,2,0)</f>
        <v>#N/A</v>
      </c>
      <c r="H273" s="226"/>
      <c r="I273" s="143"/>
      <c r="J273" s="123"/>
      <c r="K273" s="97" t="str">
        <f>IF(J273&lt;&gt;"",MAX(K$2:K272)+1,"")</f>
        <v/>
      </c>
      <c r="L273" s="127" t="s">
        <v>439</v>
      </c>
      <c r="M273" s="306"/>
      <c r="N273" s="318"/>
      <c r="O273" s="371"/>
      <c r="P273" s="316"/>
      <c r="Q273" s="306"/>
      <c r="R273" s="324"/>
      <c r="S273" s="139"/>
    </row>
    <row r="274" spans="2:19" s="85" customFormat="1" ht="27" customHeight="1" x14ac:dyDescent="0.2">
      <c r="B274" s="61" t="s">
        <v>309</v>
      </c>
      <c r="C274" s="289" t="s">
        <v>561</v>
      </c>
      <c r="D274" s="69" t="s">
        <v>439</v>
      </c>
      <c r="E274" s="288" t="s">
        <v>424</v>
      </c>
      <c r="F274" s="261">
        <f>VLOOKUP(H274,Feuil2!$A$1:$B$5,2,0)</f>
        <v>0.2</v>
      </c>
      <c r="G274" s="85">
        <f t="shared" ref="G274:G280" si="84">IF(H274="Information et Communication",1,IF(H274="Savoir-faire Savoir-être",2,IF(H274="Confort et hygiène",3,IF(H274="Qualité de la prestation",5,IF(H274="Développement Durable",4)))))</f>
        <v>5</v>
      </c>
      <c r="H274" s="209" t="s">
        <v>110</v>
      </c>
      <c r="I274" s="87" t="s">
        <v>179</v>
      </c>
      <c r="J274" s="96">
        <v>26</v>
      </c>
      <c r="K274" s="97">
        <f>IF(J274&lt;&gt;"",MAX(K$2:K273)+1,"")</f>
        <v>234</v>
      </c>
      <c r="L274" s="562" t="s">
        <v>440</v>
      </c>
      <c r="M274" s="328">
        <v>3</v>
      </c>
      <c r="N274" s="329" t="str">
        <f>IF('RESULTAT GLOBAL'!I$30="NON","Non Mesuré","OUI")</f>
        <v>OUI</v>
      </c>
      <c r="O274" s="340" t="str">
        <f>IF('RESULTAT GLOBAL'!I$30="NON","Activité non concernée","")</f>
        <v/>
      </c>
      <c r="P274" s="327" t="str">
        <f t="shared" ref="P274:P280" si="85">IF(ISERROR(SEARCH("Pas de NM possible",Q274)),"","oui")</f>
        <v/>
      </c>
      <c r="Q274" s="343"/>
      <c r="R274" s="330" t="s">
        <v>588</v>
      </c>
      <c r="S274" s="88"/>
    </row>
    <row r="275" spans="2:19" s="85" customFormat="1" ht="33.75" customHeight="1" x14ac:dyDescent="0.2">
      <c r="B275" s="61" t="s">
        <v>309</v>
      </c>
      <c r="C275" s="289" t="s">
        <v>561</v>
      </c>
      <c r="D275" s="69" t="s">
        <v>439</v>
      </c>
      <c r="E275" s="288" t="s">
        <v>424</v>
      </c>
      <c r="F275" s="261">
        <f>VLOOKUP(H275,Feuil2!$A$1:$B$5,2,0)</f>
        <v>0.2</v>
      </c>
      <c r="G275" s="85">
        <f t="shared" si="84"/>
        <v>5</v>
      </c>
      <c r="H275" s="209" t="s">
        <v>110</v>
      </c>
      <c r="I275" s="87" t="s">
        <v>179</v>
      </c>
      <c r="J275" s="96">
        <v>26</v>
      </c>
      <c r="K275" s="97">
        <f>IF(J275&lt;&gt;"",MAX(K$2:K274)+1,"")</f>
        <v>235</v>
      </c>
      <c r="L275" s="563" t="s">
        <v>441</v>
      </c>
      <c r="M275" s="331">
        <v>3</v>
      </c>
      <c r="N275" s="332" t="str">
        <f>IF('RESULTAT GLOBAL'!I$30="NON","Non Mesuré","OUI")</f>
        <v>OUI</v>
      </c>
      <c r="O275" s="243" t="str">
        <f>IF('RESULTAT GLOBAL'!I$30="NON","Activité non concernée","")</f>
        <v/>
      </c>
      <c r="P275" s="124" t="str">
        <f t="shared" si="85"/>
        <v/>
      </c>
      <c r="Q275" s="342"/>
      <c r="R275" s="242" t="s">
        <v>588</v>
      </c>
      <c r="S275" s="88"/>
    </row>
    <row r="276" spans="2:19" s="85" customFormat="1" ht="41.25" customHeight="1" x14ac:dyDescent="0.2">
      <c r="B276" s="61" t="s">
        <v>309</v>
      </c>
      <c r="C276" s="289" t="s">
        <v>561</v>
      </c>
      <c r="D276" s="69" t="s">
        <v>439</v>
      </c>
      <c r="E276" s="288" t="s">
        <v>424</v>
      </c>
      <c r="F276" s="261">
        <f>VLOOKUP(H276,Feuil2!$A$1:$B$5,2,0)</f>
        <v>0.2</v>
      </c>
      <c r="G276" s="85">
        <f t="shared" si="84"/>
        <v>5</v>
      </c>
      <c r="H276" s="209" t="s">
        <v>110</v>
      </c>
      <c r="I276" s="87" t="s">
        <v>179</v>
      </c>
      <c r="J276" s="96">
        <v>26</v>
      </c>
      <c r="K276" s="97">
        <f>IF(J276&lt;&gt;"",MAX(K$2:K275)+1,"")</f>
        <v>236</v>
      </c>
      <c r="L276" s="564" t="s">
        <v>615</v>
      </c>
      <c r="M276" s="331">
        <v>3</v>
      </c>
      <c r="N276" s="332" t="str">
        <f>IF('RESULTAT GLOBAL'!I$30="NON","Non Mesuré","OUI")</f>
        <v>OUI</v>
      </c>
      <c r="O276" s="243" t="str">
        <f>IF('RESULTAT GLOBAL'!I$30="NON","Activité non concernée","")</f>
        <v/>
      </c>
      <c r="P276" s="124" t="str">
        <f t="shared" si="85"/>
        <v/>
      </c>
      <c r="Q276" s="342"/>
      <c r="R276" s="242" t="s">
        <v>588</v>
      </c>
      <c r="S276" s="88"/>
    </row>
    <row r="277" spans="2:19" s="85" customFormat="1" ht="24" customHeight="1" x14ac:dyDescent="0.25">
      <c r="B277" s="61" t="s">
        <v>309</v>
      </c>
      <c r="C277" s="289" t="s">
        <v>561</v>
      </c>
      <c r="D277" s="69" t="s">
        <v>439</v>
      </c>
      <c r="E277" s="288" t="s">
        <v>424</v>
      </c>
      <c r="F277" s="261">
        <f>VLOOKUP(H277,Feuil2!$A$1:$B$5,2,0)</f>
        <v>0.2</v>
      </c>
      <c r="G277" s="85">
        <f t="shared" si="84"/>
        <v>5</v>
      </c>
      <c r="H277" s="209" t="s">
        <v>110</v>
      </c>
      <c r="I277" s="87" t="s">
        <v>205</v>
      </c>
      <c r="J277" s="96">
        <v>82</v>
      </c>
      <c r="K277" s="97">
        <f>IF(J277&lt;&gt;"",MAX(K$2:K276)+1,"")</f>
        <v>237</v>
      </c>
      <c r="L277" s="565" t="s">
        <v>442</v>
      </c>
      <c r="M277" s="331">
        <v>3</v>
      </c>
      <c r="N277" s="332" t="str">
        <f>IF('RESULTAT GLOBAL'!I$30="NON","Non Mesuré","OUI")</f>
        <v>OUI</v>
      </c>
      <c r="O277" s="243" t="str">
        <f>IF('RESULTAT GLOBAL'!I$30="NON","Activité non concernée","")</f>
        <v/>
      </c>
      <c r="P277" s="124" t="str">
        <f t="shared" si="85"/>
        <v/>
      </c>
      <c r="Q277" s="342"/>
      <c r="R277" s="242" t="s">
        <v>588</v>
      </c>
      <c r="S277" s="88"/>
    </row>
    <row r="278" spans="2:19" s="85" customFormat="1" ht="24" customHeight="1" x14ac:dyDescent="0.2">
      <c r="B278" s="61" t="s">
        <v>309</v>
      </c>
      <c r="C278" s="289" t="s">
        <v>561</v>
      </c>
      <c r="D278" s="69" t="s">
        <v>439</v>
      </c>
      <c r="E278" s="288" t="s">
        <v>424</v>
      </c>
      <c r="F278" s="261">
        <f>VLOOKUP(H278,Feuil2!$A$1:$B$5,2,0)</f>
        <v>0.2</v>
      </c>
      <c r="G278" s="85">
        <f t="shared" si="84"/>
        <v>5</v>
      </c>
      <c r="H278" s="209" t="s">
        <v>110</v>
      </c>
      <c r="I278" s="87" t="s">
        <v>179</v>
      </c>
      <c r="J278" s="96">
        <v>26</v>
      </c>
      <c r="K278" s="97">
        <f>IF(J278&lt;&gt;"",MAX(K$2:K277)+1,"")</f>
        <v>238</v>
      </c>
      <c r="L278" s="561" t="s">
        <v>447</v>
      </c>
      <c r="M278" s="331">
        <v>3</v>
      </c>
      <c r="N278" s="332" t="str">
        <f>IF('RESULTAT GLOBAL'!I$30="NON","Non Mesuré","OUI")</f>
        <v>OUI</v>
      </c>
      <c r="O278" s="243" t="str">
        <f>IF('RESULTAT GLOBAL'!I$30="NON","Activité non concernée","")</f>
        <v/>
      </c>
      <c r="P278" s="124" t="str">
        <f t="shared" si="85"/>
        <v/>
      </c>
      <c r="Q278" s="342"/>
      <c r="R278" s="242" t="s">
        <v>588</v>
      </c>
      <c r="S278" s="88"/>
    </row>
    <row r="279" spans="2:19" s="85" customFormat="1" ht="23.25" customHeight="1" x14ac:dyDescent="0.2">
      <c r="B279" s="61" t="s">
        <v>309</v>
      </c>
      <c r="C279" s="289" t="s">
        <v>561</v>
      </c>
      <c r="D279" s="69" t="s">
        <v>439</v>
      </c>
      <c r="E279" s="288" t="s">
        <v>424</v>
      </c>
      <c r="F279" s="261">
        <f>VLOOKUP(H279,Feuil2!$A$1:$B$5,2,0)</f>
        <v>0.2</v>
      </c>
      <c r="G279" s="85">
        <f t="shared" si="84"/>
        <v>5</v>
      </c>
      <c r="H279" s="209" t="s">
        <v>110</v>
      </c>
      <c r="I279" s="87" t="s">
        <v>205</v>
      </c>
      <c r="J279" s="96">
        <v>82</v>
      </c>
      <c r="K279" s="97">
        <f>IF(J279&lt;&gt;"",MAX(K$2:K278)+1,"")</f>
        <v>239</v>
      </c>
      <c r="L279" s="561" t="s">
        <v>448</v>
      </c>
      <c r="M279" s="331">
        <v>3</v>
      </c>
      <c r="N279" s="332" t="str">
        <f>IF('RESULTAT GLOBAL'!I$30="NON","Non Mesuré","OUI")</f>
        <v>OUI</v>
      </c>
      <c r="O279" s="243" t="str">
        <f>IF('RESULTAT GLOBAL'!I$30="NON","Activité non concernée","")</f>
        <v/>
      </c>
      <c r="P279" s="124" t="str">
        <f t="shared" si="85"/>
        <v/>
      </c>
      <c r="Q279" s="342"/>
      <c r="R279" s="242" t="s">
        <v>588</v>
      </c>
      <c r="S279" s="88"/>
    </row>
    <row r="280" spans="2:19" s="85" customFormat="1" ht="18.75" customHeight="1" x14ac:dyDescent="0.25">
      <c r="B280" s="61" t="s">
        <v>309</v>
      </c>
      <c r="C280" s="289" t="s">
        <v>561</v>
      </c>
      <c r="D280" s="69" t="s">
        <v>439</v>
      </c>
      <c r="E280" s="288" t="s">
        <v>424</v>
      </c>
      <c r="F280" s="261">
        <f>VLOOKUP(H280,Feuil2!$A$1:$B$5,2,0)</f>
        <v>0.2</v>
      </c>
      <c r="G280" s="85">
        <f t="shared" si="84"/>
        <v>5</v>
      </c>
      <c r="H280" s="209" t="s">
        <v>110</v>
      </c>
      <c r="I280" s="87" t="s">
        <v>179</v>
      </c>
      <c r="J280" s="96">
        <v>26</v>
      </c>
      <c r="K280" s="97">
        <f>IF(J280&lt;&gt;"",MAX(K$2:K279)+1,"")</f>
        <v>240</v>
      </c>
      <c r="L280" s="565" t="s">
        <v>449</v>
      </c>
      <c r="M280" s="331">
        <v>3</v>
      </c>
      <c r="N280" s="332" t="str">
        <f>IF('RESULTAT GLOBAL'!I$30="NON","Non Mesuré","OUI")</f>
        <v>OUI</v>
      </c>
      <c r="O280" s="243" t="str">
        <f>IF('RESULTAT GLOBAL'!I$30="NON","Activité non concernée","")</f>
        <v/>
      </c>
      <c r="P280" s="124" t="str">
        <f t="shared" si="85"/>
        <v/>
      </c>
      <c r="Q280" s="342"/>
      <c r="R280" s="242" t="s">
        <v>588</v>
      </c>
      <c r="S280" s="88"/>
    </row>
    <row r="281" spans="2:19" s="85" customFormat="1" ht="33.75" customHeight="1" x14ac:dyDescent="0.2">
      <c r="B281" s="61" t="s">
        <v>309</v>
      </c>
      <c r="C281" s="289" t="s">
        <v>561</v>
      </c>
      <c r="D281" s="69" t="s">
        <v>439</v>
      </c>
      <c r="E281" s="288" t="s">
        <v>424</v>
      </c>
      <c r="F281" s="261">
        <f>VLOOKUP(H281,Feuil2!$A$1:$B$5,2,0)</f>
        <v>0.2</v>
      </c>
      <c r="G281" s="85">
        <f t="shared" ref="G281:G286" si="86">IF(H281="Information et Communication",1,IF(H281="Savoir-faire Savoir-être",2,IF(H281="Confort et hygiène",3,IF(H281="Qualité de la prestation",5,IF(H281="Développement Durable",4)))))</f>
        <v>5</v>
      </c>
      <c r="H281" s="209" t="s">
        <v>110</v>
      </c>
      <c r="I281" s="87" t="s">
        <v>179</v>
      </c>
      <c r="J281" s="96">
        <v>26</v>
      </c>
      <c r="K281" s="97">
        <f>IF(J281&lt;&gt;"",MAX(K$2:K280)+1,"")</f>
        <v>241</v>
      </c>
      <c r="L281" s="566" t="s">
        <v>451</v>
      </c>
      <c r="M281" s="331">
        <v>3</v>
      </c>
      <c r="N281" s="332" t="str">
        <f>IF('RESULTAT GLOBAL'!I$30="NON","Non Mesuré","OUI")</f>
        <v>OUI</v>
      </c>
      <c r="O281" s="243" t="str">
        <f>IF('RESULTAT GLOBAL'!I$30="NON","Activité non concernée","")</f>
        <v/>
      </c>
      <c r="P281" s="124" t="str">
        <f t="shared" ref="P281:P286" si="87">IF(ISERROR(SEARCH("Pas de NM possible",Q281)),"","oui")</f>
        <v/>
      </c>
      <c r="Q281" s="342"/>
      <c r="R281" s="242" t="s">
        <v>588</v>
      </c>
      <c r="S281" s="88"/>
    </row>
    <row r="282" spans="2:19" s="85" customFormat="1" ht="29.25" customHeight="1" x14ac:dyDescent="0.2">
      <c r="B282" s="61" t="s">
        <v>309</v>
      </c>
      <c r="C282" s="289" t="s">
        <v>561</v>
      </c>
      <c r="D282" s="69" t="s">
        <v>439</v>
      </c>
      <c r="E282" s="288" t="s">
        <v>424</v>
      </c>
      <c r="F282" s="261">
        <f>VLOOKUP(H282,Feuil2!$A$1:$B$5,2,0)</f>
        <v>0.2</v>
      </c>
      <c r="G282" s="85">
        <f t="shared" si="86"/>
        <v>5</v>
      </c>
      <c r="H282" s="209" t="s">
        <v>110</v>
      </c>
      <c r="I282" s="87" t="s">
        <v>179</v>
      </c>
      <c r="J282" s="96">
        <v>26</v>
      </c>
      <c r="K282" s="97">
        <f>IF(J282&lt;&gt;"",MAX(K$2:K281)+1,"")</f>
        <v>242</v>
      </c>
      <c r="L282" s="566" t="s">
        <v>452</v>
      </c>
      <c r="M282" s="331">
        <v>3</v>
      </c>
      <c r="N282" s="332" t="str">
        <f>IF('RESULTAT GLOBAL'!I$30="NON","Non Mesuré","OUI")</f>
        <v>OUI</v>
      </c>
      <c r="O282" s="243" t="str">
        <f>IF('RESULTAT GLOBAL'!I$30="NON","Activité non concernée","")</f>
        <v/>
      </c>
      <c r="P282" s="124" t="str">
        <f t="shared" si="87"/>
        <v/>
      </c>
      <c r="Q282" s="342"/>
      <c r="R282" s="242" t="s">
        <v>588</v>
      </c>
      <c r="S282" s="88"/>
    </row>
    <row r="283" spans="2:19" s="85" customFormat="1" ht="25.5" customHeight="1" x14ac:dyDescent="0.2">
      <c r="B283" s="61" t="s">
        <v>309</v>
      </c>
      <c r="C283" s="289" t="s">
        <v>561</v>
      </c>
      <c r="D283" s="69" t="s">
        <v>439</v>
      </c>
      <c r="E283" s="288" t="s">
        <v>424</v>
      </c>
      <c r="F283" s="261">
        <f>VLOOKUP(H283,Feuil2!$A$1:$B$5,2,0)</f>
        <v>0.2</v>
      </c>
      <c r="G283" s="85">
        <f t="shared" si="86"/>
        <v>5</v>
      </c>
      <c r="H283" s="209" t="s">
        <v>110</v>
      </c>
      <c r="I283" s="87" t="s">
        <v>205</v>
      </c>
      <c r="J283" s="96">
        <v>82</v>
      </c>
      <c r="K283" s="97">
        <f>IF(J283&lt;&gt;"",MAX(K$2:K282)+1,"")</f>
        <v>243</v>
      </c>
      <c r="L283" s="563" t="s">
        <v>453</v>
      </c>
      <c r="M283" s="331">
        <v>3</v>
      </c>
      <c r="N283" s="332" t="str">
        <f>IF('RESULTAT GLOBAL'!I$30="NON","Non Mesuré","OUI")</f>
        <v>OUI</v>
      </c>
      <c r="O283" s="243" t="str">
        <f>IF('RESULTAT GLOBAL'!I$30="NON","Activité non concernée","")</f>
        <v/>
      </c>
      <c r="P283" s="124" t="str">
        <f t="shared" si="87"/>
        <v/>
      </c>
      <c r="Q283" s="342"/>
      <c r="R283" s="242" t="s">
        <v>588</v>
      </c>
      <c r="S283" s="88"/>
    </row>
    <row r="284" spans="2:19" s="85" customFormat="1" ht="23.25" customHeight="1" x14ac:dyDescent="0.2">
      <c r="B284" s="61" t="s">
        <v>309</v>
      </c>
      <c r="C284" s="289" t="s">
        <v>561</v>
      </c>
      <c r="D284" s="69" t="s">
        <v>439</v>
      </c>
      <c r="E284" s="288" t="s">
        <v>424</v>
      </c>
      <c r="F284" s="261">
        <f>VLOOKUP(H284,Feuil2!$A$1:$B$5,2,0)</f>
        <v>0.2</v>
      </c>
      <c r="G284" s="85">
        <f t="shared" si="86"/>
        <v>5</v>
      </c>
      <c r="H284" s="209" t="s">
        <v>110</v>
      </c>
      <c r="I284" s="87" t="s">
        <v>179</v>
      </c>
      <c r="J284" s="96">
        <v>26</v>
      </c>
      <c r="K284" s="97">
        <f>IF(J284&lt;&gt;"",MAX(K$2:K283)+1,"")</f>
        <v>244</v>
      </c>
      <c r="L284" s="566" t="s">
        <v>613</v>
      </c>
      <c r="M284" s="331">
        <v>3</v>
      </c>
      <c r="N284" s="332" t="str">
        <f>IF('RESULTAT GLOBAL'!I$30="NON","Non Mesuré","OUI")</f>
        <v>OUI</v>
      </c>
      <c r="O284" s="243" t="str">
        <f>IF('RESULTAT GLOBAL'!I$30="NON","Activité non concernée","")</f>
        <v/>
      </c>
      <c r="P284" s="124" t="str">
        <f t="shared" si="87"/>
        <v/>
      </c>
      <c r="Q284" s="342" t="s">
        <v>614</v>
      </c>
      <c r="R284" s="242" t="s">
        <v>588</v>
      </c>
      <c r="S284" s="88"/>
    </row>
    <row r="285" spans="2:19" s="85" customFormat="1" ht="24" customHeight="1" x14ac:dyDescent="0.2">
      <c r="B285" s="61" t="s">
        <v>309</v>
      </c>
      <c r="C285" s="289" t="s">
        <v>561</v>
      </c>
      <c r="D285" s="69" t="s">
        <v>439</v>
      </c>
      <c r="E285" s="288" t="s">
        <v>424</v>
      </c>
      <c r="F285" s="261">
        <f>VLOOKUP(H285,Feuil2!$A$1:$B$5,2,0)</f>
        <v>0.2</v>
      </c>
      <c r="G285" s="85">
        <f t="shared" si="86"/>
        <v>5</v>
      </c>
      <c r="H285" s="209" t="s">
        <v>110</v>
      </c>
      <c r="I285" s="87" t="s">
        <v>205</v>
      </c>
      <c r="J285" s="96">
        <v>82</v>
      </c>
      <c r="K285" s="97">
        <f>IF(J285&lt;&gt;"",MAX(K$2:K284)+1,"")</f>
        <v>245</v>
      </c>
      <c r="L285" s="563" t="s">
        <v>454</v>
      </c>
      <c r="M285" s="331">
        <v>3</v>
      </c>
      <c r="N285" s="332" t="str">
        <f>IF('RESULTAT GLOBAL'!I$30="NON","Non Mesuré","OUI")</f>
        <v>OUI</v>
      </c>
      <c r="O285" s="243" t="str">
        <f>IF('RESULTAT GLOBAL'!I$30="NON","Activité non concernée","")</f>
        <v/>
      </c>
      <c r="P285" s="124" t="str">
        <f t="shared" si="87"/>
        <v/>
      </c>
      <c r="Q285" s="342"/>
      <c r="R285" s="242" t="s">
        <v>588</v>
      </c>
      <c r="S285" s="88"/>
    </row>
    <row r="286" spans="2:19" s="85" customFormat="1" ht="26.25" customHeight="1" x14ac:dyDescent="0.2">
      <c r="B286" s="61" t="s">
        <v>309</v>
      </c>
      <c r="C286" s="289" t="s">
        <v>561</v>
      </c>
      <c r="D286" s="69" t="s">
        <v>439</v>
      </c>
      <c r="E286" s="288" t="s">
        <v>424</v>
      </c>
      <c r="F286" s="261">
        <f>VLOOKUP(H286,Feuil2!$A$1:$B$5,2,0)</f>
        <v>0.2</v>
      </c>
      <c r="G286" s="85">
        <f t="shared" si="86"/>
        <v>5</v>
      </c>
      <c r="H286" s="209" t="s">
        <v>110</v>
      </c>
      <c r="I286" s="87" t="s">
        <v>179</v>
      </c>
      <c r="J286" s="96">
        <v>26</v>
      </c>
      <c r="K286" s="97">
        <f>IF(J286&lt;&gt;"",MAX(K$2:K285)+1,"")</f>
        <v>246</v>
      </c>
      <c r="L286" s="566" t="s">
        <v>455</v>
      </c>
      <c r="M286" s="331">
        <v>3</v>
      </c>
      <c r="N286" s="332" t="str">
        <f>IF('RESULTAT GLOBAL'!I$30="NON","Non Mesuré","OUI")</f>
        <v>OUI</v>
      </c>
      <c r="O286" s="243" t="str">
        <f>IF('RESULTAT GLOBAL'!I$30="NON","Activité non concernée","")</f>
        <v/>
      </c>
      <c r="P286" s="124" t="str">
        <f t="shared" si="87"/>
        <v/>
      </c>
      <c r="Q286" s="342"/>
      <c r="R286" s="242" t="s">
        <v>588</v>
      </c>
      <c r="S286" s="88"/>
    </row>
    <row r="287" spans="2:19" s="85" customFormat="1" ht="27" customHeight="1" x14ac:dyDescent="0.2">
      <c r="B287" s="61" t="s">
        <v>309</v>
      </c>
      <c r="C287" s="289" t="s">
        <v>561</v>
      </c>
      <c r="D287" s="69" t="s">
        <v>439</v>
      </c>
      <c r="E287" s="288" t="s">
        <v>424</v>
      </c>
      <c r="F287" s="261">
        <f>VLOOKUP(H287,Feuil2!$A$1:$B$5,2,0)</f>
        <v>0.2</v>
      </c>
      <c r="G287" s="85">
        <f t="shared" ref="G287" si="88">IF(H287="Information et Communication",1,IF(H287="Savoir-faire Savoir-être",2,IF(H287="Confort et hygiène",3,IF(H287="Qualité de la prestation",5,IF(H287="Développement Durable",4)))))</f>
        <v>5</v>
      </c>
      <c r="H287" s="209" t="s">
        <v>110</v>
      </c>
      <c r="I287" s="87" t="s">
        <v>205</v>
      </c>
      <c r="J287" s="96">
        <v>82</v>
      </c>
      <c r="K287" s="97">
        <f>IF(J287&lt;&gt;"",MAX(K$2:K286)+1,"")</f>
        <v>247</v>
      </c>
      <c r="L287" s="566" t="s">
        <v>456</v>
      </c>
      <c r="M287" s="331">
        <v>3</v>
      </c>
      <c r="N287" s="332" t="str">
        <f>IF('RESULTAT GLOBAL'!I$30="NON","Non Mesuré","OUI")</f>
        <v>OUI</v>
      </c>
      <c r="O287" s="243" t="str">
        <f>IF('RESULTAT GLOBAL'!I$30="NON","Activité non concernée","")</f>
        <v/>
      </c>
      <c r="P287" s="124" t="str">
        <f t="shared" ref="P287" si="89">IF(ISERROR(SEARCH("Pas de NM possible",Q287)),"","oui")</f>
        <v/>
      </c>
      <c r="Q287" s="342"/>
      <c r="R287" s="242" t="s">
        <v>588</v>
      </c>
      <c r="S287" s="88"/>
    </row>
    <row r="288" spans="2:19" s="85" customFormat="1" ht="119.25" customHeight="1" x14ac:dyDescent="0.2">
      <c r="B288" s="61" t="s">
        <v>309</v>
      </c>
      <c r="C288" s="289" t="s">
        <v>561</v>
      </c>
      <c r="D288" s="69" t="s">
        <v>439</v>
      </c>
      <c r="E288" s="288" t="s">
        <v>424</v>
      </c>
      <c r="F288" s="261">
        <f>VLOOKUP(H288,Feuil2!$A$1:$B$5,2,0)</f>
        <v>0.2</v>
      </c>
      <c r="G288" s="85">
        <f t="shared" ref="G288" si="90">IF(H288="Information et Communication",1,IF(H288="Savoir-faire Savoir-être",2,IF(H288="Confort et hygiène",3,IF(H288="Qualité de la prestation",5,IF(H288="Développement Durable",4)))))</f>
        <v>5</v>
      </c>
      <c r="H288" s="209" t="s">
        <v>110</v>
      </c>
      <c r="I288" s="87" t="s">
        <v>205</v>
      </c>
      <c r="J288" s="96">
        <v>82</v>
      </c>
      <c r="K288" s="97">
        <f>IF(J288&lt;&gt;"",MAX(K$2:K287)+1,"")</f>
        <v>248</v>
      </c>
      <c r="L288" s="567" t="s">
        <v>443</v>
      </c>
      <c r="M288" s="333">
        <v>9</v>
      </c>
      <c r="N288" s="334" t="str">
        <f>IF('RESULTAT GLOBAL'!I$30="NON","Non Mesuré","OUI")</f>
        <v>OUI</v>
      </c>
      <c r="O288" s="244" t="str">
        <f>IF('RESULTAT GLOBAL'!I$30="NON","Activité non concernée","")</f>
        <v/>
      </c>
      <c r="P288" s="140" t="str">
        <f t="shared" ref="P288" si="91">IF(ISERROR(SEARCH("Pas de NM possible",Q288)),"","oui")</f>
        <v/>
      </c>
      <c r="Q288" s="336" t="s">
        <v>590</v>
      </c>
      <c r="R288" s="350" t="s">
        <v>42</v>
      </c>
      <c r="S288" s="88"/>
    </row>
    <row r="289" spans="1:122" s="85" customFormat="1" ht="36.75" customHeight="1" x14ac:dyDescent="0.2">
      <c r="A289" s="293"/>
      <c r="B289" s="281"/>
      <c r="C289" s="281"/>
      <c r="D289" s="281"/>
      <c r="E289" s="281"/>
      <c r="F289" s="261" t="e">
        <f>VLOOKUP(H289,Feuil2!$A$1:$B$5,2,0)</f>
        <v>#N/A</v>
      </c>
      <c r="G289" s="63"/>
      <c r="H289" s="78"/>
      <c r="I289" s="299"/>
      <c r="J289" s="285"/>
      <c r="K289" s="97" t="str">
        <f>IF(J289&lt;&gt;"",MAX(K$2:K288)+1,"")</f>
        <v/>
      </c>
      <c r="L289" s="442" t="s">
        <v>569</v>
      </c>
      <c r="M289" s="443" t="s">
        <v>22</v>
      </c>
      <c r="N289" s="444" t="s">
        <v>23</v>
      </c>
      <c r="O289" s="445" t="s">
        <v>24</v>
      </c>
      <c r="P289" s="446" t="str">
        <f t="shared" si="81"/>
        <v/>
      </c>
      <c r="Q289" s="432" t="s">
        <v>25</v>
      </c>
      <c r="R289" s="447" t="s">
        <v>364</v>
      </c>
      <c r="S289" s="88"/>
      <c r="T289" s="111"/>
      <c r="DR289" s="97" t="str">
        <f>IF(J289&lt;&gt;"",MAX(K$1:K162)+1,"")</f>
        <v/>
      </c>
    </row>
    <row r="290" spans="1:122" s="142" customFormat="1" ht="29.25" customHeight="1" x14ac:dyDescent="0.25">
      <c r="B290" s="130"/>
      <c r="C290" s="133" t="s">
        <v>343</v>
      </c>
      <c r="D290" s="133" t="s">
        <v>211</v>
      </c>
      <c r="E290" s="69"/>
      <c r="F290" s="261" t="e">
        <f>VLOOKUP(H290,Feuil2!$A$1:$B$5,2,0)</f>
        <v>#N/A</v>
      </c>
      <c r="H290" s="226"/>
      <c r="I290" s="143"/>
      <c r="J290" s="123"/>
      <c r="K290" s="97" t="str">
        <f>IF(J290&lt;&gt;"",MAX(K$2:K289)+1,"")</f>
        <v/>
      </c>
      <c r="L290" s="127" t="s">
        <v>211</v>
      </c>
      <c r="M290" s="306"/>
      <c r="N290" s="318"/>
      <c r="O290" s="371"/>
      <c r="P290" s="316" t="str">
        <f t="shared" ref="P290:P308" si="92">IF(ISERROR(SEARCH("Pas de NM possible",Q290)),"","oui")</f>
        <v/>
      </c>
      <c r="Q290" s="306"/>
      <c r="R290" s="324"/>
      <c r="S290" s="139"/>
    </row>
    <row r="291" spans="1:122" s="85" customFormat="1" ht="18" customHeight="1" x14ac:dyDescent="0.2">
      <c r="B291" s="61" t="s">
        <v>309</v>
      </c>
      <c r="C291" s="69" t="s">
        <v>554</v>
      </c>
      <c r="D291" s="69" t="s">
        <v>211</v>
      </c>
      <c r="E291" s="259"/>
      <c r="F291" s="261">
        <f>VLOOKUP(H291,Feuil2!$A$1:$B$5,2,0)</f>
        <v>0.2</v>
      </c>
      <c r="G291" s="85">
        <f>IF(H291="Information et Communication",1,IF(H291="Savoir-faire Savoir-être",2,IF(H291="Confort et hygiène",3,IF(H291="Qualité de la prestation",5,IF(H291="Développement Durable",4)))))</f>
        <v>5</v>
      </c>
      <c r="H291" s="209" t="s">
        <v>110</v>
      </c>
      <c r="I291" s="87" t="s">
        <v>212</v>
      </c>
      <c r="J291" s="96">
        <v>37</v>
      </c>
      <c r="K291" s="97">
        <f>IF(J291&lt;&gt;"",MAX(K$2:K290)+1,"")</f>
        <v>249</v>
      </c>
      <c r="L291" s="344" t="s">
        <v>555</v>
      </c>
      <c r="M291" s="345">
        <v>9</v>
      </c>
      <c r="N291" s="329" t="str">
        <f>IF('RESULTAT GLOBAL'!D$24="NON","NON","OUI")</f>
        <v>OUI</v>
      </c>
      <c r="O291" s="340" t="str">
        <f>IF('RESULTAT GLOBAL'!D$24="NON","Absence de sanitaires","")</f>
        <v/>
      </c>
      <c r="P291" s="327" t="str">
        <f t="shared" si="92"/>
        <v>oui</v>
      </c>
      <c r="Q291" s="343" t="s">
        <v>267</v>
      </c>
      <c r="R291" s="330" t="s">
        <v>588</v>
      </c>
      <c r="S291" s="88"/>
    </row>
    <row r="292" spans="1:122" s="85" customFormat="1" ht="72.75" customHeight="1" x14ac:dyDescent="0.2">
      <c r="A292" s="85">
        <v>33</v>
      </c>
      <c r="B292" s="61" t="s">
        <v>268</v>
      </c>
      <c r="C292" s="69" t="s">
        <v>554</v>
      </c>
      <c r="D292" s="69" t="s">
        <v>211</v>
      </c>
      <c r="E292" s="259" t="s">
        <v>424</v>
      </c>
      <c r="F292" s="261">
        <f>VLOOKUP(H292,Feuil2!$A$1:$B$5,2,0)</f>
        <v>0.25</v>
      </c>
      <c r="G292" s="85">
        <f>IF(H292="Information et Communication",1,IF(H292="Savoir-faire Savoir-être",2,IF(H292="Confort et hygiène",3,IF(H292="Qualité de la prestation",5,IF(H292="Développement Durable",4)))))</f>
        <v>3</v>
      </c>
      <c r="H292" s="209" t="s">
        <v>112</v>
      </c>
      <c r="I292" s="87" t="s">
        <v>212</v>
      </c>
      <c r="J292" s="96">
        <v>77</v>
      </c>
      <c r="K292" s="97">
        <f>IF(J292&lt;&gt;"",MAX(K$2:K291)+1,"")</f>
        <v>250</v>
      </c>
      <c r="L292" s="346" t="s">
        <v>541</v>
      </c>
      <c r="M292" s="347">
        <v>3</v>
      </c>
      <c r="N292" s="332" t="str">
        <f>IF('RESULTAT GLOBAL'!D$24="NON","Non Mesuré","OUI")</f>
        <v>OUI</v>
      </c>
      <c r="O292" s="243" t="str">
        <f>IF('RESULTAT GLOBAL'!D$24="NON","Absence de sanitaires","")</f>
        <v/>
      </c>
      <c r="P292" s="124" t="str">
        <f t="shared" si="92"/>
        <v/>
      </c>
      <c r="Q292" s="342" t="s">
        <v>751</v>
      </c>
      <c r="R292" s="242" t="s">
        <v>588</v>
      </c>
      <c r="S292" s="88"/>
    </row>
    <row r="293" spans="1:122" s="85" customFormat="1" ht="18" customHeight="1" x14ac:dyDescent="0.2">
      <c r="A293" s="85">
        <v>33</v>
      </c>
      <c r="B293" s="61" t="s">
        <v>309</v>
      </c>
      <c r="C293" s="69" t="s">
        <v>554</v>
      </c>
      <c r="D293" s="69" t="s">
        <v>211</v>
      </c>
      <c r="E293" s="259" t="s">
        <v>424</v>
      </c>
      <c r="F293" s="261">
        <f>VLOOKUP(H293,Feuil2!$A$1:$B$5,2,0)</f>
        <v>0.25</v>
      </c>
      <c r="G293" s="85">
        <f t="shared" ref="G293:G299" si="93">IF(H293="Information et Communication",1,IF(H293="Savoir-faire Savoir-être",2,IF(H293="Confort et hygiène",3,IF(H293="Qualité de la prestation",5,IF(H293="Développement Durable",4)))))</f>
        <v>3</v>
      </c>
      <c r="H293" s="209" t="s">
        <v>112</v>
      </c>
      <c r="I293" s="87" t="s">
        <v>331</v>
      </c>
      <c r="J293" s="96">
        <v>46</v>
      </c>
      <c r="K293" s="97">
        <f>IF(J293&lt;&gt;"",MAX(K$2:K292)+1,"")</f>
        <v>251</v>
      </c>
      <c r="L293" s="124" t="s">
        <v>332</v>
      </c>
      <c r="M293" s="331">
        <v>3</v>
      </c>
      <c r="N293" s="332" t="str">
        <f>IF('RESULTAT GLOBAL'!D$24="NON","Non Mesuré","OUI")</f>
        <v>OUI</v>
      </c>
      <c r="O293" s="243" t="str">
        <f>IF('RESULTAT GLOBAL'!D$24="NON","Absence de sanitaires","")</f>
        <v/>
      </c>
      <c r="P293" s="352" t="str">
        <f t="shared" si="92"/>
        <v/>
      </c>
      <c r="Q293" s="124" t="s">
        <v>333</v>
      </c>
      <c r="R293" s="242" t="s">
        <v>588</v>
      </c>
      <c r="S293" s="137"/>
    </row>
    <row r="294" spans="1:122" s="85" customFormat="1" ht="18" customHeight="1" x14ac:dyDescent="0.25">
      <c r="A294" s="85">
        <v>31</v>
      </c>
      <c r="B294" s="61" t="s">
        <v>309</v>
      </c>
      <c r="C294" s="69" t="s">
        <v>554</v>
      </c>
      <c r="D294" s="69" t="s">
        <v>211</v>
      </c>
      <c r="E294" s="259" t="s">
        <v>424</v>
      </c>
      <c r="F294" s="261">
        <f>VLOOKUP(H294,Feuil2!$A$1:$B$5,2,0)</f>
        <v>0.25</v>
      </c>
      <c r="G294" s="85">
        <f t="shared" si="93"/>
        <v>3</v>
      </c>
      <c r="H294" s="209" t="s">
        <v>112</v>
      </c>
      <c r="I294" s="87" t="s">
        <v>213</v>
      </c>
      <c r="J294" s="96">
        <v>75</v>
      </c>
      <c r="K294" s="97">
        <f>IF(J294&lt;&gt;"",MAX(K$2:K293)+1,"")</f>
        <v>252</v>
      </c>
      <c r="L294" s="124" t="s">
        <v>398</v>
      </c>
      <c r="M294" s="331">
        <v>3</v>
      </c>
      <c r="N294" s="332" t="str">
        <f>IF('RESULTAT GLOBAL'!D$24="NON","Non Mesuré","Très Satisfaisant")</f>
        <v>Très Satisfaisant</v>
      </c>
      <c r="O294" s="243" t="str">
        <f>IF('RESULTAT GLOBAL'!D$24="NON","Absence de sanitaires","")</f>
        <v/>
      </c>
      <c r="P294" s="338" t="str">
        <f t="shared" si="92"/>
        <v/>
      </c>
      <c r="Q294" s="353" t="s">
        <v>399</v>
      </c>
      <c r="R294" s="242" t="s">
        <v>588</v>
      </c>
      <c r="S294" s="88"/>
    </row>
    <row r="295" spans="1:122" s="85" customFormat="1" ht="18" customHeight="1" x14ac:dyDescent="0.25">
      <c r="A295" s="85">
        <v>32</v>
      </c>
      <c r="B295" s="61" t="s">
        <v>309</v>
      </c>
      <c r="C295" s="69" t="s">
        <v>554</v>
      </c>
      <c r="D295" s="69" t="s">
        <v>211</v>
      </c>
      <c r="E295" s="259" t="s">
        <v>424</v>
      </c>
      <c r="F295" s="261">
        <f>VLOOKUP(H295,Feuil2!$A$1:$B$5,2,0)</f>
        <v>0.25</v>
      </c>
      <c r="G295" s="85">
        <f t="shared" si="93"/>
        <v>3</v>
      </c>
      <c r="H295" s="209" t="s">
        <v>112</v>
      </c>
      <c r="I295" s="87" t="s">
        <v>213</v>
      </c>
      <c r="J295" s="96">
        <v>75</v>
      </c>
      <c r="K295" s="97">
        <f>IF(J295&lt;&gt;"",MAX(K$2:K294)+1,"")</f>
        <v>253</v>
      </c>
      <c r="L295" s="124" t="s">
        <v>400</v>
      </c>
      <c r="M295" s="331">
        <v>3</v>
      </c>
      <c r="N295" s="332" t="str">
        <f>IF('RESULTAT GLOBAL'!D$24="NON","Non Mesuré","Très Satisfaisant")</f>
        <v>Très Satisfaisant</v>
      </c>
      <c r="O295" s="243" t="str">
        <f>IF('RESULTAT GLOBAL'!D$24="NON","Absence de sanitaires","")</f>
        <v/>
      </c>
      <c r="P295" s="338" t="str">
        <f t="shared" si="92"/>
        <v/>
      </c>
      <c r="Q295" s="124"/>
      <c r="R295" s="242" t="s">
        <v>588</v>
      </c>
      <c r="S295" s="88"/>
    </row>
    <row r="296" spans="1:122" s="85" customFormat="1" ht="18" customHeight="1" x14ac:dyDescent="0.25">
      <c r="A296" s="85">
        <v>31</v>
      </c>
      <c r="B296" s="61" t="s">
        <v>309</v>
      </c>
      <c r="C296" s="69" t="s">
        <v>554</v>
      </c>
      <c r="D296" s="69" t="s">
        <v>211</v>
      </c>
      <c r="E296" s="259" t="s">
        <v>424</v>
      </c>
      <c r="F296" s="261">
        <f>VLOOKUP(H296,Feuil2!$A$1:$B$5,2,0)</f>
        <v>0.25</v>
      </c>
      <c r="G296" s="85">
        <v>3</v>
      </c>
      <c r="H296" s="209" t="s">
        <v>112</v>
      </c>
      <c r="I296" s="87"/>
      <c r="J296" s="96">
        <v>200</v>
      </c>
      <c r="K296" s="97">
        <f>IF(J296&lt;&gt;"",MAX(K$2:K295)+1,"")</f>
        <v>254</v>
      </c>
      <c r="L296" s="124" t="s">
        <v>401</v>
      </c>
      <c r="M296" s="331">
        <v>3</v>
      </c>
      <c r="N296" s="332" t="str">
        <f>IF('RESULTAT GLOBAL'!D$24="NON","Non Mesuré","Très Satisfaisant")</f>
        <v>Très Satisfaisant</v>
      </c>
      <c r="O296" s="243" t="str">
        <f>IF('RESULTAT GLOBAL'!D$24="NON","Absence de sanitaires","")</f>
        <v/>
      </c>
      <c r="P296" s="338" t="str">
        <f t="shared" si="92"/>
        <v/>
      </c>
      <c r="Q296" s="353" t="s">
        <v>402</v>
      </c>
      <c r="R296" s="242" t="s">
        <v>588</v>
      </c>
      <c r="S296" s="88"/>
    </row>
    <row r="297" spans="1:122" s="85" customFormat="1" ht="36.75" customHeight="1" x14ac:dyDescent="0.25">
      <c r="A297" s="85">
        <v>32</v>
      </c>
      <c r="B297" s="61" t="s">
        <v>309</v>
      </c>
      <c r="C297" s="69" t="s">
        <v>554</v>
      </c>
      <c r="D297" s="69" t="s">
        <v>211</v>
      </c>
      <c r="E297" s="259" t="s">
        <v>424</v>
      </c>
      <c r="F297" s="261">
        <f>VLOOKUP(H297,Feuil2!$A$1:$B$5,2,0)</f>
        <v>0.25</v>
      </c>
      <c r="G297" s="85">
        <v>3</v>
      </c>
      <c r="H297" s="209" t="s">
        <v>112</v>
      </c>
      <c r="I297" s="87"/>
      <c r="J297" s="96">
        <v>200</v>
      </c>
      <c r="K297" s="97">
        <f>IF(J297&lt;&gt;"",MAX(K$2:K296)+1,"")</f>
        <v>255</v>
      </c>
      <c r="L297" s="124" t="s">
        <v>403</v>
      </c>
      <c r="M297" s="331">
        <v>3</v>
      </c>
      <c r="N297" s="332" t="str">
        <f>IF('RESULTAT GLOBAL'!D$24="NON","Non Mesuré","Très Satisfaisant")</f>
        <v>Très Satisfaisant</v>
      </c>
      <c r="O297" s="243" t="str">
        <f>IF('RESULTAT GLOBAL'!D$24="NON","Absence de sanitaires","")</f>
        <v/>
      </c>
      <c r="P297" s="338" t="str">
        <f t="shared" si="92"/>
        <v/>
      </c>
      <c r="Q297" s="124" t="s">
        <v>404</v>
      </c>
      <c r="R297" s="242" t="s">
        <v>588</v>
      </c>
      <c r="S297" s="88"/>
    </row>
    <row r="298" spans="1:122" s="85" customFormat="1" ht="50.25" customHeight="1" x14ac:dyDescent="0.2">
      <c r="A298" s="85">
        <v>32</v>
      </c>
      <c r="B298" s="61" t="s">
        <v>309</v>
      </c>
      <c r="C298" s="69" t="s">
        <v>554</v>
      </c>
      <c r="D298" s="69" t="s">
        <v>211</v>
      </c>
      <c r="E298" s="259" t="s">
        <v>424</v>
      </c>
      <c r="F298" s="261">
        <f>VLOOKUP(H298,Feuil2!$A$1:$B$5,2,0)</f>
        <v>0.25</v>
      </c>
      <c r="G298" s="85">
        <f t="shared" si="93"/>
        <v>3</v>
      </c>
      <c r="H298" s="209" t="s">
        <v>112</v>
      </c>
      <c r="I298" s="87" t="s">
        <v>214</v>
      </c>
      <c r="J298" s="96">
        <v>75</v>
      </c>
      <c r="K298" s="97">
        <f>IF(J298&lt;&gt;"",MAX(K$2:K297)+1,"")</f>
        <v>256</v>
      </c>
      <c r="L298" s="346" t="s">
        <v>215</v>
      </c>
      <c r="M298" s="347">
        <v>3</v>
      </c>
      <c r="N298" s="332" t="str">
        <f>IF('RESULTAT GLOBAL'!D$24="NON","Non Mesuré","OUI")</f>
        <v>OUI</v>
      </c>
      <c r="O298" s="243" t="str">
        <f>IF('RESULTAT GLOBAL'!D$24="NON","Absence de sanitaires","")</f>
        <v/>
      </c>
      <c r="P298" s="124" t="str">
        <f t="shared" si="92"/>
        <v/>
      </c>
      <c r="Q298" s="124" t="s">
        <v>216</v>
      </c>
      <c r="R298" s="242" t="s">
        <v>588</v>
      </c>
      <c r="S298" s="88"/>
    </row>
    <row r="299" spans="1:122" s="85" customFormat="1" ht="18.75" customHeight="1" x14ac:dyDescent="0.2">
      <c r="A299" s="85">
        <v>31</v>
      </c>
      <c r="B299" s="61" t="s">
        <v>309</v>
      </c>
      <c r="C299" s="69" t="s">
        <v>554</v>
      </c>
      <c r="D299" s="69" t="s">
        <v>211</v>
      </c>
      <c r="E299" s="259" t="s">
        <v>424</v>
      </c>
      <c r="F299" s="261">
        <f>VLOOKUP(H299,Feuil2!$A$1:$B$5,2,0)</f>
        <v>0.25</v>
      </c>
      <c r="G299" s="85">
        <f t="shared" si="93"/>
        <v>3</v>
      </c>
      <c r="H299" s="209" t="s">
        <v>112</v>
      </c>
      <c r="I299" s="87" t="s">
        <v>212</v>
      </c>
      <c r="J299" s="96">
        <v>37</v>
      </c>
      <c r="K299" s="97">
        <f>IF(J299&lt;&gt;"",MAX(K$2:K298)+1,"")</f>
        <v>257</v>
      </c>
      <c r="L299" s="346" t="s">
        <v>217</v>
      </c>
      <c r="M299" s="347">
        <v>3</v>
      </c>
      <c r="N299" s="332" t="str">
        <f>IF('RESULTAT GLOBAL'!D$24="NON","Non Mesuré","OUI")</f>
        <v>OUI</v>
      </c>
      <c r="O299" s="475" t="str">
        <f>IF('RESULTAT GLOBAL'!D$24="NON","Absence de sanitaires","")</f>
        <v/>
      </c>
      <c r="P299" s="124" t="str">
        <f t="shared" si="92"/>
        <v/>
      </c>
      <c r="Q299" s="124" t="s">
        <v>405</v>
      </c>
      <c r="R299" s="242" t="s">
        <v>588</v>
      </c>
      <c r="S299" s="88"/>
    </row>
    <row r="300" spans="1:122" s="258" customFormat="1" ht="36" customHeight="1" x14ac:dyDescent="0.25">
      <c r="A300" s="278">
        <v>33</v>
      </c>
      <c r="B300" s="279" t="s">
        <v>309</v>
      </c>
      <c r="C300" s="289" t="s">
        <v>554</v>
      </c>
      <c r="D300" s="260" t="s">
        <v>534</v>
      </c>
      <c r="E300" s="279" t="s">
        <v>424</v>
      </c>
      <c r="F300" s="261">
        <f>VLOOKUP(H300,Feuil2!$A$1:$B$5,2,0)</f>
        <v>0.25</v>
      </c>
      <c r="G300" s="296">
        <f t="shared" ref="G300" si="94">IF(H300="Information et Communication",1,IF(H300="Savoir-faire Savoir-être",2,IF(H300="Confort et hygiène",3,IF(H300="Qualité de la prestation",5,IF(H300="Développement Durable",4)))))</f>
        <v>3</v>
      </c>
      <c r="H300" s="297" t="s">
        <v>112</v>
      </c>
      <c r="I300" s="298" t="s">
        <v>331</v>
      </c>
      <c r="J300" s="285">
        <v>46</v>
      </c>
      <c r="K300" s="97">
        <f>IF(J300&lt;&gt;"",MAX(K$2:K299)+1,"")</f>
        <v>258</v>
      </c>
      <c r="L300" s="712" t="s">
        <v>540</v>
      </c>
      <c r="M300" s="331">
        <v>3</v>
      </c>
      <c r="N300" s="716" t="str">
        <f>IF('RESULTAT GLOBAL'!D$28="NON","Non Mesuré","OUI")</f>
        <v>OUI</v>
      </c>
      <c r="O300" s="505" t="str">
        <f>IF('RESULTAT GLOBAL'!D$28="NON","Activité non concernée","")</f>
        <v/>
      </c>
      <c r="P300" s="717" t="str">
        <f>IF(ISERROR(SEARCH("Pas de NM possible",Q300)),"","oui")</f>
        <v/>
      </c>
      <c r="Q300" s="342" t="s">
        <v>536</v>
      </c>
      <c r="R300" s="242" t="s">
        <v>588</v>
      </c>
      <c r="S300" s="265"/>
      <c r="T300" s="266"/>
      <c r="CP300" s="267"/>
      <c r="CQ300" s="267"/>
      <c r="DR300" s="268"/>
    </row>
    <row r="301" spans="1:122" s="85" customFormat="1" ht="50.25" customHeight="1" x14ac:dyDescent="0.2">
      <c r="B301" s="61" t="s">
        <v>309</v>
      </c>
      <c r="C301" s="69" t="s">
        <v>554</v>
      </c>
      <c r="D301" s="69" t="s">
        <v>439</v>
      </c>
      <c r="E301" s="69" t="s">
        <v>424</v>
      </c>
      <c r="F301" s="261">
        <f>VLOOKUP(H301,Feuil2!$A$1:$B$5,2,0)</f>
        <v>0.2</v>
      </c>
      <c r="G301" s="85">
        <f>IF(H301="Information et Communication",1,IF(H301="Savoir-faire Savoir-être",2,IF(H301="Confort et hygiène",3,IF(H301="Qualité de la prestation",5,IF(H301="Développement Durable",4)))))</f>
        <v>5</v>
      </c>
      <c r="H301" s="209" t="s">
        <v>110</v>
      </c>
      <c r="I301" s="87" t="s">
        <v>179</v>
      </c>
      <c r="J301" s="96">
        <v>26</v>
      </c>
      <c r="K301" s="97">
        <f>IF(J301&lt;&gt;"",MAX(K$2:K300)+1,"")</f>
        <v>259</v>
      </c>
      <c r="L301" s="560" t="s">
        <v>450</v>
      </c>
      <c r="M301" s="333">
        <v>3</v>
      </c>
      <c r="N301" s="479" t="str">
        <f>IF('RESULTAT GLOBAL'!I$30="NON","Non Mesuré","OUI")</f>
        <v>OUI</v>
      </c>
      <c r="O301" s="480" t="str">
        <f>IF('RESULTAT GLOBAL'!I$30="NON","Activité non concernée","")</f>
        <v/>
      </c>
      <c r="P301" s="140" t="str">
        <f>IF(ISERROR(SEARCH("Pas de NM possible",Q301)),"","oui")</f>
        <v/>
      </c>
      <c r="Q301" s="336" t="s">
        <v>625</v>
      </c>
      <c r="R301" s="245" t="s">
        <v>588</v>
      </c>
      <c r="S301" s="88"/>
    </row>
    <row r="302" spans="1:122" s="142" customFormat="1" ht="21" customHeight="1" x14ac:dyDescent="0.25">
      <c r="B302" s="130"/>
      <c r="C302" s="69" t="s">
        <v>554</v>
      </c>
      <c r="D302" s="133" t="s">
        <v>218</v>
      </c>
      <c r="E302" s="259" t="s">
        <v>424</v>
      </c>
      <c r="F302" s="261" t="e">
        <f>VLOOKUP(H302,Feuil2!$A$1:$B$5,2,0)</f>
        <v>#N/A</v>
      </c>
      <c r="H302" s="226"/>
      <c r="I302" s="143"/>
      <c r="J302" s="123"/>
      <c r="K302" s="97" t="str">
        <f>IF(J302&lt;&gt;"",MAX(K$2:K301)+1,"")</f>
        <v/>
      </c>
      <c r="L302" s="127" t="s">
        <v>218</v>
      </c>
      <c r="M302" s="306"/>
      <c r="N302" s="318"/>
      <c r="O302" s="371"/>
      <c r="P302" s="316" t="str">
        <f t="shared" si="92"/>
        <v/>
      </c>
      <c r="Q302" s="306"/>
      <c r="R302" s="324"/>
      <c r="S302" s="139"/>
    </row>
    <row r="303" spans="1:122" s="85" customFormat="1" ht="39" customHeight="1" x14ac:dyDescent="0.2">
      <c r="A303" s="85">
        <v>33</v>
      </c>
      <c r="B303" s="61" t="s">
        <v>309</v>
      </c>
      <c r="C303" s="69" t="s">
        <v>554</v>
      </c>
      <c r="D303" s="69" t="s">
        <v>218</v>
      </c>
      <c r="E303" s="259" t="s">
        <v>424</v>
      </c>
      <c r="F303" s="261">
        <f>VLOOKUP(H303,Feuil2!$A$1:$B$5,2,0)</f>
        <v>0.25</v>
      </c>
      <c r="G303" s="85">
        <f t="shared" ref="G303:G308" si="95">IF(H303="Information et Communication",1,IF(H303="Savoir-faire Savoir-être",2,IF(H303="Confort et hygiène",3,IF(H303="Qualité de la prestation",5,IF(H303="Développement Durable",4)))))</f>
        <v>3</v>
      </c>
      <c r="H303" s="209" t="s">
        <v>112</v>
      </c>
      <c r="I303" s="87" t="s">
        <v>212</v>
      </c>
      <c r="J303" s="96">
        <v>37</v>
      </c>
      <c r="K303" s="97">
        <f>IF(J303&lt;&gt;"",MAX(K$2:K302)+1,"")</f>
        <v>260</v>
      </c>
      <c r="L303" s="344" t="s">
        <v>279</v>
      </c>
      <c r="M303" s="345">
        <v>3</v>
      </c>
      <c r="N303" s="329" t="s">
        <v>0</v>
      </c>
      <c r="O303" s="340"/>
      <c r="P303" s="327" t="str">
        <f t="shared" si="92"/>
        <v/>
      </c>
      <c r="Q303" s="343"/>
      <c r="R303" s="330" t="s">
        <v>588</v>
      </c>
      <c r="S303" s="88"/>
    </row>
    <row r="304" spans="1:122" s="85" customFormat="1" ht="26.25" customHeight="1" x14ac:dyDescent="0.2">
      <c r="A304" s="85">
        <v>33</v>
      </c>
      <c r="B304" s="61" t="s">
        <v>268</v>
      </c>
      <c r="C304" s="69" t="s">
        <v>554</v>
      </c>
      <c r="D304" s="69" t="s">
        <v>218</v>
      </c>
      <c r="E304" s="259" t="s">
        <v>424</v>
      </c>
      <c r="F304" s="261">
        <f>VLOOKUP(H304,Feuil2!$A$1:$B$5,2,0)</f>
        <v>0.25</v>
      </c>
      <c r="G304" s="85">
        <f t="shared" si="95"/>
        <v>3</v>
      </c>
      <c r="H304" s="209" t="s">
        <v>112</v>
      </c>
      <c r="I304" s="87" t="s">
        <v>212</v>
      </c>
      <c r="J304" s="96">
        <v>77</v>
      </c>
      <c r="K304" s="97">
        <f>IF(J304&lt;&gt;"",MAX(K$2:K303)+1,"")</f>
        <v>261</v>
      </c>
      <c r="L304" s="346" t="s">
        <v>219</v>
      </c>
      <c r="M304" s="347">
        <v>3</v>
      </c>
      <c r="N304" s="332" t="s">
        <v>0</v>
      </c>
      <c r="O304" s="243"/>
      <c r="P304" s="124" t="str">
        <f t="shared" si="92"/>
        <v/>
      </c>
      <c r="Q304" s="342"/>
      <c r="R304" s="242" t="s">
        <v>588</v>
      </c>
      <c r="S304" s="88"/>
    </row>
    <row r="305" spans="1:122" s="85" customFormat="1" ht="39" customHeight="1" x14ac:dyDescent="0.2">
      <c r="A305" s="85">
        <v>33</v>
      </c>
      <c r="B305" s="61" t="s">
        <v>268</v>
      </c>
      <c r="C305" s="69" t="s">
        <v>554</v>
      </c>
      <c r="D305" s="69" t="s">
        <v>218</v>
      </c>
      <c r="E305" s="259" t="s">
        <v>424</v>
      </c>
      <c r="F305" s="261">
        <f>VLOOKUP(H305,Feuil2!$A$1:$B$5,2,0)</f>
        <v>0.25</v>
      </c>
      <c r="G305" s="85">
        <f t="shared" si="95"/>
        <v>3</v>
      </c>
      <c r="H305" s="209" t="s">
        <v>112</v>
      </c>
      <c r="I305" s="87" t="s">
        <v>213</v>
      </c>
      <c r="J305" s="96">
        <v>75</v>
      </c>
      <c r="K305" s="97">
        <f>IF(J305&lt;&gt;"",MAX(K$2:K304)+1,"")</f>
        <v>262</v>
      </c>
      <c r="L305" s="346" t="s">
        <v>612</v>
      </c>
      <c r="M305" s="347">
        <v>3</v>
      </c>
      <c r="N305" s="332" t="s">
        <v>0</v>
      </c>
      <c r="O305" s="243"/>
      <c r="P305" s="124" t="str">
        <f t="shared" si="92"/>
        <v/>
      </c>
      <c r="Q305" s="342"/>
      <c r="R305" s="242" t="s">
        <v>588</v>
      </c>
      <c r="S305" s="88"/>
    </row>
    <row r="306" spans="1:122" s="85" customFormat="1" ht="40.5" customHeight="1" x14ac:dyDescent="0.2">
      <c r="A306" s="85">
        <v>33</v>
      </c>
      <c r="B306" s="61" t="s">
        <v>309</v>
      </c>
      <c r="C306" s="69" t="s">
        <v>554</v>
      </c>
      <c r="D306" s="69" t="s">
        <v>218</v>
      </c>
      <c r="E306" s="259" t="s">
        <v>424</v>
      </c>
      <c r="F306" s="261">
        <f>VLOOKUP(H306,Feuil2!$A$1:$B$5,2,0)</f>
        <v>0.25</v>
      </c>
      <c r="G306" s="85">
        <f t="shared" si="95"/>
        <v>3</v>
      </c>
      <c r="H306" s="209" t="s">
        <v>112</v>
      </c>
      <c r="I306" s="87" t="s">
        <v>213</v>
      </c>
      <c r="J306" s="96">
        <v>75</v>
      </c>
      <c r="K306" s="97">
        <f>IF(J306&lt;&gt;"",MAX(K$2:K305)+1,"")</f>
        <v>263</v>
      </c>
      <c r="L306" s="346" t="s">
        <v>220</v>
      </c>
      <c r="M306" s="347">
        <v>3</v>
      </c>
      <c r="N306" s="332" t="s">
        <v>0</v>
      </c>
      <c r="O306" s="243"/>
      <c r="P306" s="124" t="str">
        <f t="shared" si="92"/>
        <v/>
      </c>
      <c r="Q306" s="342"/>
      <c r="R306" s="242" t="s">
        <v>588</v>
      </c>
      <c r="S306" s="88"/>
    </row>
    <row r="307" spans="1:122" s="85" customFormat="1" ht="39" customHeight="1" x14ac:dyDescent="0.2">
      <c r="A307" s="85">
        <v>32</v>
      </c>
      <c r="B307" s="61" t="s">
        <v>268</v>
      </c>
      <c r="C307" s="69" t="s">
        <v>554</v>
      </c>
      <c r="D307" s="69" t="s">
        <v>218</v>
      </c>
      <c r="E307" s="259" t="s">
        <v>424</v>
      </c>
      <c r="F307" s="261">
        <f>VLOOKUP(H307,Feuil2!$A$1:$B$5,2,0)</f>
        <v>0.25</v>
      </c>
      <c r="G307" s="85">
        <f t="shared" si="95"/>
        <v>3</v>
      </c>
      <c r="H307" s="209" t="s">
        <v>112</v>
      </c>
      <c r="I307" s="87" t="s">
        <v>214</v>
      </c>
      <c r="J307" s="96">
        <v>75</v>
      </c>
      <c r="K307" s="97">
        <f>IF(J307&lt;&gt;"",MAX(K$2:K306)+1,"")</f>
        <v>264</v>
      </c>
      <c r="L307" s="346" t="s">
        <v>221</v>
      </c>
      <c r="M307" s="347">
        <v>3</v>
      </c>
      <c r="N307" s="332" t="s">
        <v>330</v>
      </c>
      <c r="O307" s="243"/>
      <c r="P307" s="124" t="str">
        <f t="shared" si="92"/>
        <v/>
      </c>
      <c r="Q307" s="342"/>
      <c r="R307" s="242" t="s">
        <v>588</v>
      </c>
      <c r="S307" s="88"/>
    </row>
    <row r="308" spans="1:122" s="85" customFormat="1" ht="25.5" customHeight="1" x14ac:dyDescent="0.2">
      <c r="A308" s="85">
        <v>31</v>
      </c>
      <c r="B308" s="61" t="s">
        <v>309</v>
      </c>
      <c r="C308" s="69" t="s">
        <v>554</v>
      </c>
      <c r="D308" s="69" t="s">
        <v>218</v>
      </c>
      <c r="E308" s="259" t="s">
        <v>424</v>
      </c>
      <c r="F308" s="261">
        <f>VLOOKUP(H308,Feuil2!$A$1:$B$5,2,0)</f>
        <v>0.25</v>
      </c>
      <c r="G308" s="85">
        <f t="shared" si="95"/>
        <v>3</v>
      </c>
      <c r="H308" s="209" t="s">
        <v>112</v>
      </c>
      <c r="I308" s="87" t="s">
        <v>212</v>
      </c>
      <c r="J308" s="96">
        <v>37</v>
      </c>
      <c r="K308" s="97">
        <f>IF(J308&lt;&gt;"",MAX(K$2:K307)+1,"")</f>
        <v>265</v>
      </c>
      <c r="L308" s="348" t="s">
        <v>222</v>
      </c>
      <c r="M308" s="349">
        <v>3</v>
      </c>
      <c r="N308" s="334" t="s">
        <v>330</v>
      </c>
      <c r="O308" s="244"/>
      <c r="P308" s="140" t="str">
        <f t="shared" si="92"/>
        <v/>
      </c>
      <c r="Q308" s="336"/>
      <c r="R308" s="245" t="s">
        <v>588</v>
      </c>
      <c r="S308" s="88"/>
    </row>
    <row r="309" spans="1:122" s="85" customFormat="1" ht="36.75" customHeight="1" x14ac:dyDescent="0.2">
      <c r="A309" s="293"/>
      <c r="B309" s="281"/>
      <c r="C309" s="281"/>
      <c r="D309" s="281"/>
      <c r="E309" s="281"/>
      <c r="F309" s="261" t="e">
        <f>VLOOKUP(H309,Feuil2!$A$1:$B$5,2,0)</f>
        <v>#N/A</v>
      </c>
      <c r="G309" s="63"/>
      <c r="H309" s="78"/>
      <c r="I309" s="299"/>
      <c r="J309" s="285"/>
      <c r="K309" s="97" t="str">
        <f>IF(J309&lt;&gt;"",MAX(K$2:K308)+1,"")</f>
        <v/>
      </c>
      <c r="L309" s="442" t="s">
        <v>532</v>
      </c>
      <c r="M309" s="443" t="s">
        <v>22</v>
      </c>
      <c r="N309" s="444" t="s">
        <v>23</v>
      </c>
      <c r="O309" s="445" t="s">
        <v>24</v>
      </c>
      <c r="P309" s="446" t="str">
        <f t="shared" ref="P309" si="96">IF(ISERROR(SEARCH("Pas de NM possible",Q309)),"","oui")</f>
        <v/>
      </c>
      <c r="Q309" s="432" t="s">
        <v>25</v>
      </c>
      <c r="R309" s="447" t="s">
        <v>364</v>
      </c>
      <c r="S309" s="88"/>
      <c r="T309" s="111"/>
      <c r="DR309" s="97" t="str">
        <f>IF(J309&lt;&gt;"",MAX(K$1:K217)+1,"")</f>
        <v/>
      </c>
    </row>
    <row r="310" spans="1:122" s="142" customFormat="1" ht="29.25" customHeight="1" x14ac:dyDescent="0.25">
      <c r="B310" s="130"/>
      <c r="C310" s="133" t="s">
        <v>342</v>
      </c>
      <c r="D310" s="133" t="s">
        <v>233</v>
      </c>
      <c r="E310" s="69"/>
      <c r="F310" s="261" t="e">
        <f>VLOOKUP(H310,Feuil2!$A$1:$B$5,2,0)</f>
        <v>#N/A</v>
      </c>
      <c r="H310" s="226"/>
      <c r="I310" s="143"/>
      <c r="J310" s="123"/>
      <c r="K310" s="97" t="str">
        <f>IF(J310&lt;&gt;"",MAX(K$2:K309)+1,"")</f>
        <v/>
      </c>
      <c r="L310" s="127" t="s">
        <v>233</v>
      </c>
      <c r="M310" s="306"/>
      <c r="N310" s="318"/>
      <c r="O310" s="371"/>
      <c r="P310" s="316" t="str">
        <f t="shared" ref="P310:P318" si="97">IF(ISERROR(SEARCH("Pas de NM possible",Q310)),"","oui")</f>
        <v/>
      </c>
      <c r="Q310" s="306"/>
      <c r="R310" s="324"/>
      <c r="S310" s="139"/>
    </row>
    <row r="311" spans="1:122" s="85" customFormat="1" ht="33" customHeight="1" x14ac:dyDescent="0.2">
      <c r="B311" s="61" t="s">
        <v>309</v>
      </c>
      <c r="C311" s="69" t="s">
        <v>532</v>
      </c>
      <c r="D311" s="69" t="s">
        <v>233</v>
      </c>
      <c r="E311" s="69" t="s">
        <v>424</v>
      </c>
      <c r="F311" s="261">
        <f>VLOOKUP(H311,Feuil2!$A$1:$B$5,2,0)</f>
        <v>0.35</v>
      </c>
      <c r="G311" s="85">
        <f t="shared" ref="G311:G316" si="98">IF(H311="Information et Communication",1,IF(H311="Savoir-faire Savoir-être",2,IF(H311="Confort et hygiène",3,IF(H311="Qualité de la prestation",5,IF(H311="Développement Durable",4)))))</f>
        <v>2</v>
      </c>
      <c r="H311" s="209" t="s">
        <v>75</v>
      </c>
      <c r="I311" s="87" t="s">
        <v>212</v>
      </c>
      <c r="J311" s="96">
        <v>37</v>
      </c>
      <c r="K311" s="97">
        <f>IF(J311&lt;&gt;"",MAX(K$2:K310)+1,"")</f>
        <v>266</v>
      </c>
      <c r="L311" s="665" t="s">
        <v>234</v>
      </c>
      <c r="M311" s="660">
        <v>1</v>
      </c>
      <c r="N311" s="536" t="s">
        <v>0</v>
      </c>
      <c r="O311" s="537"/>
      <c r="P311" s="659" t="str">
        <f t="shared" si="97"/>
        <v/>
      </c>
      <c r="Q311" s="665" t="s">
        <v>235</v>
      </c>
      <c r="R311" s="663" t="s">
        <v>588</v>
      </c>
      <c r="S311" s="88"/>
    </row>
    <row r="312" spans="1:122" s="85" customFormat="1" ht="36.75" customHeight="1" x14ac:dyDescent="0.2">
      <c r="B312" s="61" t="s">
        <v>309</v>
      </c>
      <c r="C312" s="69" t="s">
        <v>532</v>
      </c>
      <c r="D312" s="69" t="s">
        <v>233</v>
      </c>
      <c r="E312" s="69" t="s">
        <v>424</v>
      </c>
      <c r="F312" s="261">
        <f>VLOOKUP(H312,Feuil2!$A$1:$B$5,2,0)</f>
        <v>0.35</v>
      </c>
      <c r="G312" s="85">
        <f t="shared" si="98"/>
        <v>2</v>
      </c>
      <c r="H312" s="209" t="s">
        <v>75</v>
      </c>
      <c r="I312" s="87" t="s">
        <v>212</v>
      </c>
      <c r="J312" s="96">
        <v>77</v>
      </c>
      <c r="K312" s="97">
        <f>IF(J312&lt;&gt;"",MAX(K$2:K311)+1,"")</f>
        <v>267</v>
      </c>
      <c r="L312" s="342" t="s">
        <v>735</v>
      </c>
      <c r="M312" s="331">
        <v>3</v>
      </c>
      <c r="N312" s="332" t="s">
        <v>0</v>
      </c>
      <c r="O312" s="243"/>
      <c r="P312" s="124" t="str">
        <f t="shared" si="97"/>
        <v/>
      </c>
      <c r="Q312" s="342" t="s">
        <v>701</v>
      </c>
      <c r="R312" s="242" t="s">
        <v>588</v>
      </c>
      <c r="S312" s="88"/>
    </row>
    <row r="313" spans="1:122" s="85" customFormat="1" ht="96" customHeight="1" x14ac:dyDescent="0.2">
      <c r="A313" s="85">
        <v>31</v>
      </c>
      <c r="B313" s="61" t="s">
        <v>309</v>
      </c>
      <c r="C313" s="69" t="s">
        <v>532</v>
      </c>
      <c r="D313" s="69" t="s">
        <v>233</v>
      </c>
      <c r="E313" s="69" t="s">
        <v>424</v>
      </c>
      <c r="F313" s="261">
        <f>VLOOKUP(H313,Feuil2!$A$1:$B$5,2,0)</f>
        <v>0.25</v>
      </c>
      <c r="G313" s="85">
        <f t="shared" si="98"/>
        <v>3</v>
      </c>
      <c r="H313" s="209" t="s">
        <v>112</v>
      </c>
      <c r="I313" s="87" t="s">
        <v>213</v>
      </c>
      <c r="J313" s="96">
        <v>75</v>
      </c>
      <c r="K313" s="97">
        <f>IF(J313&lt;&gt;"",MAX(K$2:K312)+1,"")</f>
        <v>268</v>
      </c>
      <c r="L313" s="124" t="s">
        <v>553</v>
      </c>
      <c r="M313" s="331">
        <v>3</v>
      </c>
      <c r="N313" s="332" t="s">
        <v>330</v>
      </c>
      <c r="O313" s="243"/>
      <c r="P313" s="124" t="str">
        <f t="shared" ref="P313" si="99">IF(ISERROR(SEARCH("Pas de NM possible",Q313)),"","oui")</f>
        <v>oui</v>
      </c>
      <c r="Q313" s="342" t="s">
        <v>783</v>
      </c>
      <c r="R313" s="242" t="s">
        <v>588</v>
      </c>
      <c r="S313" s="88"/>
    </row>
    <row r="314" spans="1:122" s="85" customFormat="1" ht="105.75" customHeight="1" x14ac:dyDescent="0.2">
      <c r="A314" s="85">
        <v>32</v>
      </c>
      <c r="B314" s="61" t="s">
        <v>268</v>
      </c>
      <c r="C314" s="69" t="s">
        <v>532</v>
      </c>
      <c r="D314" s="69" t="s">
        <v>233</v>
      </c>
      <c r="E314" s="69" t="s">
        <v>424</v>
      </c>
      <c r="F314" s="261">
        <f>VLOOKUP(H314,Feuil2!$A$1:$B$5,2,0)</f>
        <v>0.25</v>
      </c>
      <c r="G314" s="85">
        <f t="shared" si="98"/>
        <v>3</v>
      </c>
      <c r="H314" s="209" t="s">
        <v>112</v>
      </c>
      <c r="I314" s="87" t="s">
        <v>213</v>
      </c>
      <c r="J314" s="96">
        <v>75</v>
      </c>
      <c r="K314" s="97">
        <f>IF(J314&lt;&gt;"",MAX(K$2:K313)+1,"")</f>
        <v>269</v>
      </c>
      <c r="L314" s="124" t="s">
        <v>236</v>
      </c>
      <c r="M314" s="331">
        <v>3</v>
      </c>
      <c r="N314" s="332" t="s">
        <v>330</v>
      </c>
      <c r="O314" s="243"/>
      <c r="P314" s="124" t="str">
        <f t="shared" si="97"/>
        <v>oui</v>
      </c>
      <c r="Q314" s="342" t="s">
        <v>784</v>
      </c>
      <c r="R314" s="242" t="s">
        <v>588</v>
      </c>
      <c r="S314" s="88"/>
    </row>
    <row r="315" spans="1:122" s="85" customFormat="1" ht="65.25" customHeight="1" x14ac:dyDescent="0.2">
      <c r="B315" s="61" t="s">
        <v>268</v>
      </c>
      <c r="C315" s="69" t="s">
        <v>532</v>
      </c>
      <c r="D315" s="69" t="s">
        <v>233</v>
      </c>
      <c r="E315" s="69" t="s">
        <v>424</v>
      </c>
      <c r="F315" s="261">
        <f>VLOOKUP(H315,Feuil2!$A$1:$B$5,2,0)</f>
        <v>0.1</v>
      </c>
      <c r="G315" s="85">
        <f t="shared" si="98"/>
        <v>1</v>
      </c>
      <c r="H315" s="209" t="s">
        <v>40</v>
      </c>
      <c r="I315" s="87" t="s">
        <v>214</v>
      </c>
      <c r="J315" s="96">
        <v>75</v>
      </c>
      <c r="K315" s="97">
        <f>IF(J315&lt;&gt;"",MAX(K$2:K314)+1,"")</f>
        <v>270</v>
      </c>
      <c r="L315" s="342" t="s">
        <v>237</v>
      </c>
      <c r="M315" s="331">
        <v>1</v>
      </c>
      <c r="N315" s="332" t="s">
        <v>0</v>
      </c>
      <c r="O315" s="243"/>
      <c r="P315" s="124" t="str">
        <f t="shared" si="97"/>
        <v/>
      </c>
      <c r="Q315" s="342" t="s">
        <v>238</v>
      </c>
      <c r="R315" s="242" t="s">
        <v>588</v>
      </c>
      <c r="S315" s="88"/>
    </row>
    <row r="316" spans="1:122" s="85" customFormat="1" ht="39.75" customHeight="1" x14ac:dyDescent="0.2">
      <c r="B316" s="61" t="s">
        <v>309</v>
      </c>
      <c r="C316" s="69" t="s">
        <v>532</v>
      </c>
      <c r="D316" s="69" t="s">
        <v>660</v>
      </c>
      <c r="E316" s="69" t="s">
        <v>424</v>
      </c>
      <c r="F316" s="261">
        <f>VLOOKUP(H316,Feuil2!$A$1:$B$5,2,0)</f>
        <v>0.35</v>
      </c>
      <c r="G316" s="85">
        <f t="shared" si="98"/>
        <v>2</v>
      </c>
      <c r="H316" s="220" t="s">
        <v>75</v>
      </c>
      <c r="I316" s="87" t="s">
        <v>176</v>
      </c>
      <c r="J316" s="96">
        <v>30</v>
      </c>
      <c r="K316" s="97">
        <f>IF(J316&lt;&gt;"",MAX(K$2:K315)+1,"")</f>
        <v>271</v>
      </c>
      <c r="L316" s="554" t="s">
        <v>661</v>
      </c>
      <c r="M316" s="331">
        <v>3</v>
      </c>
      <c r="N316" s="332" t="str">
        <f>IF('RESULTAT GLOBAL'!I$28="NON","Non Mesuré","OUI")</f>
        <v>OUI</v>
      </c>
      <c r="O316" s="243" t="str">
        <f>IF('RESULTAT GLOBAL'!I$28="NON","Activité non concernée","")</f>
        <v/>
      </c>
      <c r="P316" s="124" t="str">
        <f>IF(ISERROR(SEARCH("Pas de NM possible",Q315)),"","oui")</f>
        <v/>
      </c>
      <c r="Q316" s="342"/>
      <c r="R316" s="242" t="s">
        <v>588</v>
      </c>
      <c r="S316" s="88"/>
    </row>
    <row r="317" spans="1:122" s="85" customFormat="1" ht="54" customHeight="1" x14ac:dyDescent="0.2">
      <c r="B317" s="61" t="s">
        <v>309</v>
      </c>
      <c r="C317" s="69" t="s">
        <v>532</v>
      </c>
      <c r="D317" s="69" t="s">
        <v>660</v>
      </c>
      <c r="E317" s="69" t="s">
        <v>424</v>
      </c>
      <c r="F317" s="261">
        <f>VLOOKUP(H317,Feuil2!$A$1:$B$5,2,0)</f>
        <v>0.35</v>
      </c>
      <c r="G317" s="85">
        <v>2</v>
      </c>
      <c r="H317" s="220" t="s">
        <v>75</v>
      </c>
      <c r="I317" s="87"/>
      <c r="J317" s="96">
        <v>200</v>
      </c>
      <c r="K317" s="97">
        <f>IF(J317&lt;&gt;"",MAX(K$2:K316)+1,"")</f>
        <v>272</v>
      </c>
      <c r="L317" s="554" t="s">
        <v>662</v>
      </c>
      <c r="M317" s="331">
        <v>1</v>
      </c>
      <c r="N317" s="332" t="str">
        <f>IF('RESULTAT GLOBAL'!I$28="NON","Non Mesuré","OUI")</f>
        <v>OUI</v>
      </c>
      <c r="O317" s="243" t="str">
        <f>IF('RESULTAT GLOBAL'!I$28="NON","Activité non concernée","")</f>
        <v/>
      </c>
      <c r="P317" s="124" t="str">
        <f t="shared" si="97"/>
        <v/>
      </c>
      <c r="Q317" s="342" t="s">
        <v>702</v>
      </c>
      <c r="R317" s="242" t="s">
        <v>588</v>
      </c>
      <c r="S317" s="88"/>
    </row>
    <row r="318" spans="1:122" s="85" customFormat="1" ht="18.75" customHeight="1" x14ac:dyDescent="0.2">
      <c r="B318" s="61" t="s">
        <v>309</v>
      </c>
      <c r="C318" s="69" t="s">
        <v>532</v>
      </c>
      <c r="D318" s="69" t="s">
        <v>660</v>
      </c>
      <c r="E318" s="69" t="s">
        <v>424</v>
      </c>
      <c r="F318" s="261">
        <f>VLOOKUP(H318,Feuil2!$A$1:$B$5,2,0)</f>
        <v>0.35</v>
      </c>
      <c r="G318" s="85">
        <v>2</v>
      </c>
      <c r="H318" s="220" t="s">
        <v>75</v>
      </c>
      <c r="I318" s="87"/>
      <c r="J318" s="96">
        <v>200</v>
      </c>
      <c r="K318" s="97">
        <f>IF(J318&lt;&gt;"",MAX(K$2:K317)+1,"")</f>
        <v>273</v>
      </c>
      <c r="L318" s="554" t="s">
        <v>698</v>
      </c>
      <c r="M318" s="331">
        <v>1</v>
      </c>
      <c r="N318" s="332" t="str">
        <f>IF('RESULTAT GLOBAL'!I$28="NON","Non Mesuré","OUI")</f>
        <v>OUI</v>
      </c>
      <c r="O318" s="243" t="str">
        <f>IF('RESULTAT GLOBAL'!I$28="NON","Activité non concernée","")</f>
        <v/>
      </c>
      <c r="P318" s="124" t="str">
        <f t="shared" si="97"/>
        <v/>
      </c>
      <c r="Q318" s="342"/>
      <c r="R318" s="242" t="s">
        <v>588</v>
      </c>
      <c r="S318" s="88"/>
    </row>
    <row r="319" spans="1:122" s="85" customFormat="1" ht="36.75" customHeight="1" x14ac:dyDescent="0.2">
      <c r="B319" s="61" t="s">
        <v>309</v>
      </c>
      <c r="C319" s="69" t="s">
        <v>532</v>
      </c>
      <c r="D319" s="69" t="s">
        <v>660</v>
      </c>
      <c r="E319" s="69" t="s">
        <v>424</v>
      </c>
      <c r="F319" s="261">
        <f>VLOOKUP(H319,Feuil2!$A$1:$B$5,2,0)</f>
        <v>0.35</v>
      </c>
      <c r="G319" s="85">
        <v>2</v>
      </c>
      <c r="H319" s="220" t="s">
        <v>75</v>
      </c>
      <c r="I319" s="87"/>
      <c r="J319" s="96">
        <v>200</v>
      </c>
      <c r="K319" s="97">
        <f>IF(J319&lt;&gt;"",MAX(K$2:K318)+1,"")</f>
        <v>274</v>
      </c>
      <c r="L319" s="554" t="s">
        <v>699</v>
      </c>
      <c r="M319" s="331">
        <v>1</v>
      </c>
      <c r="N319" s="332" t="str">
        <f>IF('RESULTAT GLOBAL'!I$28="NON","Non Mesuré","OUI")</f>
        <v>OUI</v>
      </c>
      <c r="O319" s="243" t="str">
        <f>IF('RESULTAT GLOBAL'!I$28="NON","Activité non concernée","")</f>
        <v/>
      </c>
      <c r="P319" s="124" t="str">
        <f t="shared" ref="P319" si="100">IF(ISERROR(SEARCH("Pas de NM possible",Q319)),"","oui")</f>
        <v/>
      </c>
      <c r="Q319" s="342"/>
      <c r="R319" s="242" t="s">
        <v>588</v>
      </c>
      <c r="S319" s="88"/>
    </row>
    <row r="320" spans="1:122" s="85" customFormat="1" ht="36.75" customHeight="1" x14ac:dyDescent="0.2">
      <c r="B320" s="61" t="s">
        <v>309</v>
      </c>
      <c r="C320" s="69" t="s">
        <v>532</v>
      </c>
      <c r="D320" s="69" t="s">
        <v>660</v>
      </c>
      <c r="E320" s="69" t="s">
        <v>424</v>
      </c>
      <c r="F320" s="261">
        <f>VLOOKUP(H320,Feuil2!$A$1:$B$5,2,0)</f>
        <v>0.35</v>
      </c>
      <c r="G320" s="85">
        <v>2</v>
      </c>
      <c r="H320" s="220" t="s">
        <v>75</v>
      </c>
      <c r="I320" s="87"/>
      <c r="J320" s="96">
        <v>200</v>
      </c>
      <c r="K320" s="97">
        <f>IF(J320&lt;&gt;"",MAX(K$2:K319)+1,"")</f>
        <v>275</v>
      </c>
      <c r="L320" s="559" t="s">
        <v>700</v>
      </c>
      <c r="M320" s="333">
        <v>1</v>
      </c>
      <c r="N320" s="334" t="str">
        <f>IF('RESULTAT GLOBAL'!I$28="NON","Non Mesuré","OUI")</f>
        <v>OUI</v>
      </c>
      <c r="O320" s="243" t="str">
        <f>IF('RESULTAT GLOBAL'!I$28="NON","Activité non concernée","")</f>
        <v/>
      </c>
      <c r="P320" s="140" t="str">
        <f t="shared" ref="P320" si="101">IF(ISERROR(SEARCH("Pas de NM possible",Q320)),"","oui")</f>
        <v/>
      </c>
      <c r="Q320" s="336"/>
      <c r="R320" s="245" t="s">
        <v>588</v>
      </c>
      <c r="S320" s="88"/>
    </row>
    <row r="321" spans="1:122" s="142" customFormat="1" ht="29.25" customHeight="1" x14ac:dyDescent="0.25">
      <c r="B321" s="130"/>
      <c r="C321" s="133"/>
      <c r="D321" s="133"/>
      <c r="E321" s="69"/>
      <c r="F321" s="261" t="e">
        <f>VLOOKUP(H321,Feuil2!$A$1:$B$5,2,0)</f>
        <v>#N/A</v>
      </c>
      <c r="H321" s="226"/>
      <c r="I321" s="143"/>
      <c r="J321" s="123"/>
      <c r="K321" s="97" t="str">
        <f>IF(J321&lt;&gt;"",MAX(K$2:K320)+1,"")</f>
        <v/>
      </c>
      <c r="L321" s="127" t="s">
        <v>533</v>
      </c>
      <c r="M321" s="306"/>
      <c r="N321" s="318"/>
      <c r="O321" s="371"/>
      <c r="P321" s="316"/>
      <c r="Q321" s="306"/>
      <c r="R321" s="324"/>
      <c r="S321" s="139"/>
    </row>
    <row r="322" spans="1:122" s="85" customFormat="1" ht="36" customHeight="1" x14ac:dyDescent="0.25">
      <c r="A322" s="293">
        <v>33</v>
      </c>
      <c r="B322" s="281" t="s">
        <v>309</v>
      </c>
      <c r="C322" s="289" t="s">
        <v>532</v>
      </c>
      <c r="D322" s="290" t="s">
        <v>479</v>
      </c>
      <c r="E322" s="281" t="s">
        <v>424</v>
      </c>
      <c r="F322" s="261">
        <f>VLOOKUP(H322,Feuil2!$A$1:$B$5,2,0)</f>
        <v>0.25</v>
      </c>
      <c r="G322" s="63">
        <f t="shared" ref="G322:G335" si="102">IF(H322="Information et Communication",1,IF(H322="Savoir-faire Savoir-être",2,IF(H322="Confort et hygiène",3,IF(H322="Qualité de la prestation",5,IF(H322="Développement Durable",4)))))</f>
        <v>3</v>
      </c>
      <c r="H322" s="78" t="s">
        <v>112</v>
      </c>
      <c r="I322" s="292" t="s">
        <v>480</v>
      </c>
      <c r="J322" s="285">
        <v>50</v>
      </c>
      <c r="K322" s="97">
        <f>IF(J322&lt;&gt;"",MAX(K$2:K321)+1,"")</f>
        <v>276</v>
      </c>
      <c r="L322" s="343" t="s">
        <v>481</v>
      </c>
      <c r="M322" s="328">
        <v>3</v>
      </c>
      <c r="N322" s="329" t="str">
        <f>IF('RESULTAT GLOBAL'!I$26="NON","Non Mesuré","Très Satisfaisant")</f>
        <v>Très Satisfaisant</v>
      </c>
      <c r="O322" s="340" t="str">
        <f>IF('RESULTAT GLOBAL'!I$26="NON","Absence de boutique","")</f>
        <v/>
      </c>
      <c r="P322" s="341" t="str">
        <f t="shared" si="81"/>
        <v/>
      </c>
      <c r="Q322" s="343" t="s">
        <v>482</v>
      </c>
      <c r="R322" s="330" t="s">
        <v>588</v>
      </c>
      <c r="S322" s="88"/>
      <c r="T322" s="111"/>
      <c r="DR322" s="97">
        <f>IF(J322&lt;&gt;"",MAX(K$1:K312)+1,"")</f>
        <v>268</v>
      </c>
    </row>
    <row r="323" spans="1:122" s="85" customFormat="1" ht="27.75" customHeight="1" x14ac:dyDescent="0.25">
      <c r="A323" s="293">
        <v>31</v>
      </c>
      <c r="B323" s="281" t="s">
        <v>309</v>
      </c>
      <c r="C323" s="289" t="s">
        <v>532</v>
      </c>
      <c r="D323" s="290" t="s">
        <v>479</v>
      </c>
      <c r="E323" s="281" t="s">
        <v>424</v>
      </c>
      <c r="F323" s="261">
        <f>VLOOKUP(H323,Feuil2!$A$1:$B$5,2,0)</f>
        <v>0.25</v>
      </c>
      <c r="G323" s="63">
        <f t="shared" si="102"/>
        <v>3</v>
      </c>
      <c r="H323" s="78" t="s">
        <v>112</v>
      </c>
      <c r="I323" s="292" t="s">
        <v>480</v>
      </c>
      <c r="J323" s="285">
        <v>51</v>
      </c>
      <c r="K323" s="97">
        <f>IF(J323&lt;&gt;"",MAX(K$2:K322)+1,"")</f>
        <v>277</v>
      </c>
      <c r="L323" s="342" t="s">
        <v>529</v>
      </c>
      <c r="M323" s="331">
        <v>3</v>
      </c>
      <c r="N323" s="332" t="str">
        <f>IF('RESULTAT GLOBAL'!I$26="NON","Non Mesuré","Très Satisfaisant")</f>
        <v>Très Satisfaisant</v>
      </c>
      <c r="O323" s="243" t="str">
        <f>IF('RESULTAT GLOBAL'!I$26="NON","Absence de boutique","")</f>
        <v/>
      </c>
      <c r="P323" s="338" t="str">
        <f t="shared" si="81"/>
        <v/>
      </c>
      <c r="Q323" s="342"/>
      <c r="R323" s="242" t="s">
        <v>588</v>
      </c>
      <c r="S323" s="88"/>
      <c r="T323" s="111"/>
      <c r="DR323" s="97">
        <f>IF(J323&lt;&gt;"",MAX(K$1:K322)+1,"")</f>
        <v>277</v>
      </c>
    </row>
    <row r="324" spans="1:122" s="85" customFormat="1" ht="19.5" customHeight="1" x14ac:dyDescent="0.25">
      <c r="A324" s="293">
        <v>32</v>
      </c>
      <c r="B324" s="281" t="s">
        <v>309</v>
      </c>
      <c r="C324" s="289" t="s">
        <v>532</v>
      </c>
      <c r="D324" s="290" t="s">
        <v>479</v>
      </c>
      <c r="E324" s="281" t="s">
        <v>424</v>
      </c>
      <c r="F324" s="261">
        <f>VLOOKUP(H324,Feuil2!$A$1:$B$5,2,0)</f>
        <v>0.25</v>
      </c>
      <c r="G324" s="63">
        <f t="shared" si="102"/>
        <v>3</v>
      </c>
      <c r="H324" s="78" t="s">
        <v>112</v>
      </c>
      <c r="I324" s="292" t="s">
        <v>480</v>
      </c>
      <c r="J324" s="285">
        <v>52</v>
      </c>
      <c r="K324" s="97">
        <f>IF(J324&lt;&gt;"",MAX(K$2:K323)+1,"")</f>
        <v>278</v>
      </c>
      <c r="L324" s="342" t="s">
        <v>530</v>
      </c>
      <c r="M324" s="331">
        <v>3</v>
      </c>
      <c r="N324" s="332" t="s">
        <v>330</v>
      </c>
      <c r="O324" s="243" t="str">
        <f>IF('RESULTAT GLOBAL'!I$26="NON","Absence de boutique","")</f>
        <v/>
      </c>
      <c r="P324" s="338" t="str">
        <f t="shared" si="81"/>
        <v/>
      </c>
      <c r="Q324" s="342"/>
      <c r="R324" s="242" t="s">
        <v>588</v>
      </c>
      <c r="S324" s="88"/>
      <c r="T324" s="111"/>
      <c r="DR324" s="97">
        <f>IF(J324&lt;&gt;"",MAX(K$1:K323)+1,"")</f>
        <v>278</v>
      </c>
    </row>
    <row r="325" spans="1:122" s="85" customFormat="1" ht="63.75" customHeight="1" x14ac:dyDescent="0.25">
      <c r="A325" s="293"/>
      <c r="B325" s="281" t="s">
        <v>309</v>
      </c>
      <c r="C325" s="289" t="s">
        <v>532</v>
      </c>
      <c r="D325" s="290" t="s">
        <v>479</v>
      </c>
      <c r="E325" s="281" t="s">
        <v>424</v>
      </c>
      <c r="F325" s="261">
        <f>VLOOKUP(H325,Feuil2!$A$1:$B$5,2,0)</f>
        <v>0.2</v>
      </c>
      <c r="G325" s="63">
        <f t="shared" si="102"/>
        <v>5</v>
      </c>
      <c r="H325" s="78" t="s">
        <v>110</v>
      </c>
      <c r="I325" s="292" t="s">
        <v>480</v>
      </c>
      <c r="J325" s="285">
        <v>50</v>
      </c>
      <c r="K325" s="97">
        <f>IF(J325&lt;&gt;"",MAX(K$2:K324)+1,"")</f>
        <v>279</v>
      </c>
      <c r="L325" s="342" t="s">
        <v>483</v>
      </c>
      <c r="M325" s="331">
        <v>3</v>
      </c>
      <c r="N325" s="332" t="str">
        <f>IF('RESULTAT GLOBAL'!I$26="NON","Non Mesuré","OUI")</f>
        <v>OUI</v>
      </c>
      <c r="O325" s="243" t="str">
        <f>IF('RESULTAT GLOBAL'!I$26="NON","Absence de boutique","")</f>
        <v/>
      </c>
      <c r="P325" s="338" t="str">
        <f t="shared" si="81"/>
        <v/>
      </c>
      <c r="Q325" s="342" t="s">
        <v>484</v>
      </c>
      <c r="R325" s="242" t="s">
        <v>588</v>
      </c>
      <c r="S325" s="88"/>
      <c r="T325" s="111"/>
      <c r="DR325" s="97">
        <f>IF(J325&lt;&gt;"",MAX(K$1:K312)+1,"")</f>
        <v>268</v>
      </c>
    </row>
    <row r="326" spans="1:122" s="85" customFormat="1" ht="33" customHeight="1" x14ac:dyDescent="0.25">
      <c r="A326" s="293"/>
      <c r="B326" s="281" t="s">
        <v>309</v>
      </c>
      <c r="C326" s="289" t="s">
        <v>532</v>
      </c>
      <c r="D326" s="290" t="s">
        <v>479</v>
      </c>
      <c r="E326" s="281" t="s">
        <v>424</v>
      </c>
      <c r="F326" s="261">
        <f>VLOOKUP(H326,Feuil2!$A$1:$B$5,2,0)</f>
        <v>0.2</v>
      </c>
      <c r="G326" s="63">
        <f t="shared" si="102"/>
        <v>5</v>
      </c>
      <c r="H326" s="78" t="s">
        <v>110</v>
      </c>
      <c r="I326" s="300" t="s">
        <v>485</v>
      </c>
      <c r="J326" s="285">
        <v>51</v>
      </c>
      <c r="K326" s="97">
        <f>IF(J326&lt;&gt;"",MAX(K$2:K325)+1,"")</f>
        <v>280</v>
      </c>
      <c r="L326" s="342" t="s">
        <v>486</v>
      </c>
      <c r="M326" s="331">
        <v>1</v>
      </c>
      <c r="N326" s="332" t="str">
        <f>IF('RESULTAT GLOBAL'!I$26="NON","Non Mesuré","OUI")</f>
        <v>OUI</v>
      </c>
      <c r="O326" s="243" t="str">
        <f>IF('RESULTAT GLOBAL'!I$26="NON","Absence de boutique","")</f>
        <v/>
      </c>
      <c r="P326" s="338" t="str">
        <f t="shared" si="81"/>
        <v/>
      </c>
      <c r="Q326" s="342" t="s">
        <v>487</v>
      </c>
      <c r="R326" s="242" t="s">
        <v>588</v>
      </c>
      <c r="S326" s="88"/>
      <c r="T326" s="111"/>
      <c r="DR326" s="97">
        <f>IF(J326&lt;&gt;"",MAX(K$1:K312)+1,"")</f>
        <v>268</v>
      </c>
    </row>
    <row r="327" spans="1:122" s="85" customFormat="1" ht="29.25" customHeight="1" x14ac:dyDescent="0.25">
      <c r="A327" s="293"/>
      <c r="B327" s="281" t="s">
        <v>309</v>
      </c>
      <c r="C327" s="289" t="s">
        <v>532</v>
      </c>
      <c r="D327" s="290" t="s">
        <v>479</v>
      </c>
      <c r="E327" s="281" t="s">
        <v>424</v>
      </c>
      <c r="F327" s="261">
        <f>VLOOKUP(H327,Feuil2!$A$1:$B$5,2,0)</f>
        <v>0.2</v>
      </c>
      <c r="G327" s="63">
        <f t="shared" si="102"/>
        <v>5</v>
      </c>
      <c r="H327" s="78" t="s">
        <v>110</v>
      </c>
      <c r="I327" s="292" t="s">
        <v>488</v>
      </c>
      <c r="J327" s="285">
        <v>52</v>
      </c>
      <c r="K327" s="97">
        <f>IF(J327&lt;&gt;"",MAX(K$2:K326)+1,"")</f>
        <v>281</v>
      </c>
      <c r="L327" s="342" t="s">
        <v>489</v>
      </c>
      <c r="M327" s="331">
        <v>1</v>
      </c>
      <c r="N327" s="332" t="str">
        <f>IF('RESULTAT GLOBAL'!I$26="NON","Non Mesuré","OUI")</f>
        <v>OUI</v>
      </c>
      <c r="O327" s="243" t="str">
        <f>IF('RESULTAT GLOBAL'!I$26="NON","Absence de boutique","")</f>
        <v/>
      </c>
      <c r="P327" s="338" t="str">
        <f t="shared" si="81"/>
        <v/>
      </c>
      <c r="Q327" s="342" t="s">
        <v>490</v>
      </c>
      <c r="R327" s="242" t="s">
        <v>588</v>
      </c>
      <c r="S327" s="88"/>
      <c r="T327" s="111"/>
      <c r="DR327" s="97">
        <f>IF(J327&lt;&gt;"",MAX(K$1:K312)+1,"")</f>
        <v>268</v>
      </c>
    </row>
    <row r="328" spans="1:122" s="85" customFormat="1" ht="18.75" customHeight="1" x14ac:dyDescent="0.25">
      <c r="A328" s="293"/>
      <c r="B328" s="281" t="s">
        <v>309</v>
      </c>
      <c r="C328" s="289" t="s">
        <v>532</v>
      </c>
      <c r="D328" s="290" t="s">
        <v>479</v>
      </c>
      <c r="E328" s="281" t="s">
        <v>424</v>
      </c>
      <c r="F328" s="261">
        <f>VLOOKUP(H328,Feuil2!$A$1:$B$5,2,0)</f>
        <v>0.2</v>
      </c>
      <c r="G328" s="63">
        <f t="shared" si="102"/>
        <v>5</v>
      </c>
      <c r="H328" s="78" t="s">
        <v>110</v>
      </c>
      <c r="I328" s="292" t="s">
        <v>488</v>
      </c>
      <c r="J328" s="285">
        <v>52</v>
      </c>
      <c r="K328" s="97">
        <f>IF(J328&lt;&gt;"",MAX(K$2:K327)+1,"")</f>
        <v>282</v>
      </c>
      <c r="L328" s="342" t="s">
        <v>491</v>
      </c>
      <c r="M328" s="331">
        <v>1</v>
      </c>
      <c r="N328" s="332" t="str">
        <f>IF('RESULTAT GLOBAL'!I$26="NON","Non Mesuré","OUI")</f>
        <v>OUI</v>
      </c>
      <c r="O328" s="243" t="str">
        <f>IF('RESULTAT GLOBAL'!I$26="NON","Absence de boutique","")</f>
        <v/>
      </c>
      <c r="P328" s="338" t="str">
        <f t="shared" si="81"/>
        <v/>
      </c>
      <c r="Q328" s="342" t="s">
        <v>492</v>
      </c>
      <c r="R328" s="242" t="s">
        <v>588</v>
      </c>
      <c r="S328" s="88"/>
      <c r="T328" s="111"/>
      <c r="DR328" s="97">
        <f>IF(J328&lt;&gt;"",MAX(K$1:K312)+1,"")</f>
        <v>268</v>
      </c>
    </row>
    <row r="329" spans="1:122" s="85" customFormat="1" ht="18.75" customHeight="1" x14ac:dyDescent="0.25">
      <c r="A329" s="293"/>
      <c r="B329" s="281" t="s">
        <v>309</v>
      </c>
      <c r="C329" s="289" t="s">
        <v>532</v>
      </c>
      <c r="D329" s="290" t="s">
        <v>479</v>
      </c>
      <c r="E329" s="281" t="s">
        <v>424</v>
      </c>
      <c r="F329" s="261">
        <f>VLOOKUP(H329,Feuil2!$A$1:$B$5,2,0)</f>
        <v>0.2</v>
      </c>
      <c r="G329" s="63">
        <f t="shared" ref="G329" si="103">IF(H329="Information et Communication",1,IF(H329="Savoir-faire Savoir-être",2,IF(H329="Confort et hygiène",3,IF(H329="Qualité de la prestation",5,IF(H329="Développement Durable",4)))))</f>
        <v>5</v>
      </c>
      <c r="H329" s="78" t="s">
        <v>110</v>
      </c>
      <c r="I329" s="292" t="s">
        <v>488</v>
      </c>
      <c r="J329" s="285">
        <v>52</v>
      </c>
      <c r="K329" s="97">
        <f>IF(J329&lt;&gt;"",MAX(K$2:K328)+1,"")</f>
        <v>283</v>
      </c>
      <c r="L329" s="342" t="s">
        <v>781</v>
      </c>
      <c r="M329" s="331">
        <v>1</v>
      </c>
      <c r="N329" s="332" t="str">
        <f>IF('RESULTAT GLOBAL'!I$26="NON","Non Mesuré","OUI")</f>
        <v>OUI</v>
      </c>
      <c r="O329" s="243" t="str">
        <f>IF('RESULTAT GLOBAL'!I$26="NON","Absence de boutique","")</f>
        <v/>
      </c>
      <c r="P329" s="338" t="str">
        <f t="shared" ref="P329" si="104">IF(ISERROR(SEARCH("Pas de NM possible",Q329)),"","oui")</f>
        <v/>
      </c>
      <c r="Q329" s="342" t="s">
        <v>492</v>
      </c>
      <c r="R329" s="242" t="s">
        <v>588</v>
      </c>
      <c r="S329" s="88"/>
      <c r="T329" s="111"/>
      <c r="DR329" s="97">
        <f>IF(J329&lt;&gt;"",MAX(K$1:K313)+1,"")</f>
        <v>269</v>
      </c>
    </row>
    <row r="330" spans="1:122" s="85" customFormat="1" ht="40.5" customHeight="1" x14ac:dyDescent="0.25">
      <c r="A330" s="293"/>
      <c r="B330" s="281" t="s">
        <v>309</v>
      </c>
      <c r="C330" s="289" t="s">
        <v>532</v>
      </c>
      <c r="D330" s="290" t="s">
        <v>479</v>
      </c>
      <c r="E330" s="281" t="s">
        <v>424</v>
      </c>
      <c r="F330" s="261">
        <f>VLOOKUP(H330,Feuil2!$A$1:$B$5,2,0)</f>
        <v>0.2</v>
      </c>
      <c r="G330" s="63">
        <f t="shared" si="102"/>
        <v>5</v>
      </c>
      <c r="H330" s="78" t="s">
        <v>110</v>
      </c>
      <c r="I330" s="292" t="s">
        <v>488</v>
      </c>
      <c r="J330" s="285">
        <v>52</v>
      </c>
      <c r="K330" s="97">
        <f>IF(J330&lt;&gt;"",MAX(K$2:K329)+1,"")</f>
        <v>284</v>
      </c>
      <c r="L330" s="342" t="s">
        <v>493</v>
      </c>
      <c r="M330" s="331">
        <v>1</v>
      </c>
      <c r="N330" s="332" t="str">
        <f>IF('RESULTAT GLOBAL'!I$26="NON","Non Mesuré","OUI")</f>
        <v>OUI</v>
      </c>
      <c r="O330" s="243" t="str">
        <f>IF('RESULTAT GLOBAL'!I$26="NON","Absence de boutique","")</f>
        <v/>
      </c>
      <c r="P330" s="338" t="str">
        <f t="shared" si="81"/>
        <v/>
      </c>
      <c r="Q330" s="342" t="s">
        <v>494</v>
      </c>
      <c r="R330" s="242" t="s">
        <v>588</v>
      </c>
      <c r="S330" s="88"/>
      <c r="T330" s="111"/>
      <c r="DR330" s="97">
        <f>IF(J330&lt;&gt;"",MAX(K$1:K312)+1,"")</f>
        <v>268</v>
      </c>
    </row>
    <row r="331" spans="1:122" s="85" customFormat="1" ht="18.75" customHeight="1" x14ac:dyDescent="0.25">
      <c r="A331" s="293"/>
      <c r="B331" s="281" t="s">
        <v>309</v>
      </c>
      <c r="C331" s="289" t="s">
        <v>532</v>
      </c>
      <c r="D331" s="290" t="s">
        <v>479</v>
      </c>
      <c r="E331" s="281" t="s">
        <v>424</v>
      </c>
      <c r="F331" s="261">
        <f>VLOOKUP(H331,Feuil2!$A$1:$B$5,2,0)</f>
        <v>0.2</v>
      </c>
      <c r="G331" s="63">
        <f t="shared" si="102"/>
        <v>5</v>
      </c>
      <c r="H331" s="78" t="s">
        <v>110</v>
      </c>
      <c r="I331" s="292" t="s">
        <v>488</v>
      </c>
      <c r="J331" s="285">
        <v>52</v>
      </c>
      <c r="K331" s="97">
        <f>IF(J331&lt;&gt;"",MAX(K$2:K330)+1,"")</f>
        <v>285</v>
      </c>
      <c r="L331" s="342" t="s">
        <v>495</v>
      </c>
      <c r="M331" s="331">
        <v>1</v>
      </c>
      <c r="N331" s="332" t="str">
        <f>IF('RESULTAT GLOBAL'!I$26="NON","Non Mesuré","OUI")</f>
        <v>OUI</v>
      </c>
      <c r="O331" s="243" t="str">
        <f>IF('RESULTAT GLOBAL'!I$26="NON","Absence de boutique","")</f>
        <v/>
      </c>
      <c r="P331" s="338" t="str">
        <f t="shared" si="81"/>
        <v/>
      </c>
      <c r="Q331" s="342" t="s">
        <v>496</v>
      </c>
      <c r="R331" s="242" t="s">
        <v>588</v>
      </c>
      <c r="S331" s="88"/>
      <c r="T331" s="111"/>
      <c r="DR331" s="97">
        <f>IF(J331&lt;&gt;"",MAX(K$1:K312)+1,"")</f>
        <v>268</v>
      </c>
    </row>
    <row r="332" spans="1:122" s="85" customFormat="1" ht="23.25" customHeight="1" x14ac:dyDescent="0.25">
      <c r="A332" s="293"/>
      <c r="B332" s="281" t="s">
        <v>309</v>
      </c>
      <c r="C332" s="289" t="s">
        <v>532</v>
      </c>
      <c r="D332" s="290" t="s">
        <v>479</v>
      </c>
      <c r="E332" s="281" t="s">
        <v>424</v>
      </c>
      <c r="F332" s="261">
        <f>VLOOKUP(H332,Feuil2!$A$1:$B$5,2,0)</f>
        <v>0.1</v>
      </c>
      <c r="G332" s="63">
        <f t="shared" si="102"/>
        <v>1</v>
      </c>
      <c r="H332" s="78" t="s">
        <v>40</v>
      </c>
      <c r="I332" s="300" t="s">
        <v>497</v>
      </c>
      <c r="J332" s="285">
        <v>53</v>
      </c>
      <c r="K332" s="97">
        <f>IF(J332&lt;&gt;"",MAX(K$2:K331)+1,"")</f>
        <v>286</v>
      </c>
      <c r="L332" s="342" t="s">
        <v>498</v>
      </c>
      <c r="M332" s="331">
        <v>1</v>
      </c>
      <c r="N332" s="332" t="str">
        <f>IF('RESULTAT GLOBAL'!I$26="NON","Non Mesuré","OUI")</f>
        <v>OUI</v>
      </c>
      <c r="O332" s="243" t="str">
        <f>IF('RESULTAT GLOBAL'!I$26="NON","Absence de boutique","")</f>
        <v/>
      </c>
      <c r="P332" s="338" t="str">
        <f t="shared" si="81"/>
        <v/>
      </c>
      <c r="Q332" s="342" t="s">
        <v>492</v>
      </c>
      <c r="R332" s="242" t="s">
        <v>588</v>
      </c>
      <c r="S332" s="88"/>
      <c r="T332" s="111"/>
      <c r="DR332" s="97">
        <f>IF(J332&lt;&gt;"",MAX(K$1:K312)+1,"")</f>
        <v>268</v>
      </c>
    </row>
    <row r="333" spans="1:122" s="85" customFormat="1" ht="33" customHeight="1" x14ac:dyDescent="0.25">
      <c r="A333" s="293"/>
      <c r="B333" s="281" t="s">
        <v>309</v>
      </c>
      <c r="C333" s="289" t="s">
        <v>532</v>
      </c>
      <c r="D333" s="290" t="s">
        <v>479</v>
      </c>
      <c r="E333" s="281" t="s">
        <v>424</v>
      </c>
      <c r="F333" s="261">
        <f>VLOOKUP(H333,Feuil2!$A$1:$B$5,2,0)</f>
        <v>0.35</v>
      </c>
      <c r="G333" s="63">
        <f t="shared" si="102"/>
        <v>2</v>
      </c>
      <c r="H333" s="78" t="s">
        <v>75</v>
      </c>
      <c r="I333" s="300" t="s">
        <v>499</v>
      </c>
      <c r="J333" s="285">
        <v>54</v>
      </c>
      <c r="K333" s="97">
        <f>IF(J333&lt;&gt;"",MAX(K$2:K332)+1,"")</f>
        <v>287</v>
      </c>
      <c r="L333" s="342" t="s">
        <v>500</v>
      </c>
      <c r="M333" s="331">
        <v>3</v>
      </c>
      <c r="N333" s="332" t="str">
        <f>IF('RESULTAT GLOBAL'!I$26="NON","Non Mesuré","OUI")</f>
        <v>OUI</v>
      </c>
      <c r="O333" s="243" t="str">
        <f>IF('RESULTAT GLOBAL'!I$26="NON","Absence de boutique","")</f>
        <v/>
      </c>
      <c r="P333" s="338" t="str">
        <f t="shared" si="81"/>
        <v/>
      </c>
      <c r="Q333" s="342" t="s">
        <v>501</v>
      </c>
      <c r="R333" s="242" t="s">
        <v>588</v>
      </c>
      <c r="S333" s="88"/>
      <c r="T333" s="111"/>
      <c r="DR333" s="97">
        <f>IF(J333&lt;&gt;"",MAX(K$1:K312)+1,"")</f>
        <v>268</v>
      </c>
    </row>
    <row r="334" spans="1:122" s="85" customFormat="1" ht="33" customHeight="1" x14ac:dyDescent="0.25">
      <c r="A334" s="293"/>
      <c r="B334" s="281" t="s">
        <v>309</v>
      </c>
      <c r="C334" s="289" t="s">
        <v>532</v>
      </c>
      <c r="D334" s="290" t="s">
        <v>479</v>
      </c>
      <c r="E334" s="281" t="s">
        <v>424</v>
      </c>
      <c r="F334" s="261">
        <f>VLOOKUP(H334,Feuil2!$A$1:$B$5,2,0)</f>
        <v>0.35</v>
      </c>
      <c r="G334" s="63">
        <f t="shared" si="102"/>
        <v>2</v>
      </c>
      <c r="H334" s="78" t="s">
        <v>75</v>
      </c>
      <c r="I334" s="292" t="s">
        <v>502</v>
      </c>
      <c r="J334" s="285">
        <v>90</v>
      </c>
      <c r="K334" s="97">
        <f>IF(J334&lt;&gt;"",MAX(K$2:K333)+1,"")</f>
        <v>288</v>
      </c>
      <c r="L334" s="342" t="s">
        <v>503</v>
      </c>
      <c r="M334" s="331">
        <v>1</v>
      </c>
      <c r="N334" s="332" t="str">
        <f>IF('RESULTAT GLOBAL'!I$26="NON","Non Mesuré","OUI")</f>
        <v>OUI</v>
      </c>
      <c r="O334" s="243" t="str">
        <f>IF('RESULTAT GLOBAL'!I$26="NON","Absence de boutique","")</f>
        <v/>
      </c>
      <c r="P334" s="338" t="str">
        <f t="shared" si="81"/>
        <v/>
      </c>
      <c r="Q334" s="342" t="s">
        <v>492</v>
      </c>
      <c r="R334" s="242" t="s">
        <v>588</v>
      </c>
      <c r="S334" s="88"/>
      <c r="T334" s="111"/>
      <c r="DR334" s="97">
        <f>IF(J334&lt;&gt;"",MAX(K$1:K312)+1,"")</f>
        <v>268</v>
      </c>
    </row>
    <row r="335" spans="1:122" s="85" customFormat="1" ht="55.5" customHeight="1" x14ac:dyDescent="0.25">
      <c r="A335" s="293"/>
      <c r="B335" s="281" t="s">
        <v>309</v>
      </c>
      <c r="C335" s="289" t="s">
        <v>532</v>
      </c>
      <c r="D335" s="290" t="s">
        <v>479</v>
      </c>
      <c r="E335" s="281" t="s">
        <v>424</v>
      </c>
      <c r="F335" s="261">
        <f>VLOOKUP(H335,Feuil2!$A$1:$B$5,2,0)</f>
        <v>0.35</v>
      </c>
      <c r="G335" s="63">
        <f t="shared" si="102"/>
        <v>2</v>
      </c>
      <c r="H335" s="78" t="s">
        <v>75</v>
      </c>
      <c r="I335" s="292"/>
      <c r="J335" s="285">
        <v>200</v>
      </c>
      <c r="K335" s="97">
        <f>IF(J335&lt;&gt;"",MAX(K$2:K334)+1,"")</f>
        <v>289</v>
      </c>
      <c r="L335" s="336" t="s">
        <v>504</v>
      </c>
      <c r="M335" s="333">
        <v>1</v>
      </c>
      <c r="N335" s="334" t="str">
        <f>IF('RESULTAT GLOBAL'!I$26="NON","Non Mesuré","OUI")</f>
        <v>OUI</v>
      </c>
      <c r="O335" s="244" t="str">
        <f>IF('RESULTAT GLOBAL'!I$26="NON","Absence de boutique","")</f>
        <v/>
      </c>
      <c r="P335" s="335"/>
      <c r="Q335" s="342" t="s">
        <v>611</v>
      </c>
      <c r="R335" s="245" t="s">
        <v>588</v>
      </c>
      <c r="S335" s="88"/>
      <c r="T335" s="111"/>
      <c r="DR335" s="97"/>
    </row>
    <row r="336" spans="1:122" s="85" customFormat="1" ht="36.75" customHeight="1" x14ac:dyDescent="0.2">
      <c r="A336" s="293"/>
      <c r="B336" s="281"/>
      <c r="C336" s="281"/>
      <c r="D336" s="281"/>
      <c r="E336" s="281"/>
      <c r="F336" s="261" t="e">
        <f>VLOOKUP(H336,Feuil2!$A$1:$B$5,2,0)</f>
        <v>#N/A</v>
      </c>
      <c r="G336" s="63"/>
      <c r="H336" s="78"/>
      <c r="I336" s="299"/>
      <c r="J336" s="285"/>
      <c r="K336" s="97" t="str">
        <f>IF(J336&lt;&gt;"",MAX(K$2:K335)+1,"")</f>
        <v/>
      </c>
      <c r="L336" s="442" t="s">
        <v>532</v>
      </c>
      <c r="M336" s="443" t="s">
        <v>22</v>
      </c>
      <c r="N336" s="444" t="s">
        <v>23</v>
      </c>
      <c r="O336" s="445" t="s">
        <v>24</v>
      </c>
      <c r="P336" s="446" t="str">
        <f t="shared" ref="P336" si="105">IF(ISERROR(SEARCH("Pas de NM possible",Q336)),"","oui")</f>
        <v/>
      </c>
      <c r="Q336" s="432" t="s">
        <v>25</v>
      </c>
      <c r="R336" s="447" t="s">
        <v>364</v>
      </c>
      <c r="S336" s="88"/>
      <c r="T336" s="111"/>
      <c r="DR336" s="97" t="str">
        <f>IF(J336&lt;&gt;"",MAX(K$1:K243)+1,"")</f>
        <v/>
      </c>
    </row>
    <row r="337" spans="1:122" s="142" customFormat="1" ht="29.25" customHeight="1" x14ac:dyDescent="0.25">
      <c r="B337" s="130"/>
      <c r="C337" s="133"/>
      <c r="D337" s="133"/>
      <c r="E337" s="69"/>
      <c r="F337" s="261" t="e">
        <f>VLOOKUP(H337,Feuil2!$A$1:$B$5,2,0)</f>
        <v>#N/A</v>
      </c>
      <c r="H337" s="226"/>
      <c r="I337" s="143"/>
      <c r="J337" s="123"/>
      <c r="K337" s="97" t="str">
        <f>IF(J337&lt;&gt;"",MAX(K$2:K335)+1,"")</f>
        <v/>
      </c>
      <c r="L337" s="127" t="s">
        <v>505</v>
      </c>
      <c r="M337" s="306"/>
      <c r="N337" s="318"/>
      <c r="O337" s="371"/>
      <c r="P337" s="316"/>
      <c r="Q337" s="306"/>
      <c r="R337" s="324" t="s">
        <v>364</v>
      </c>
      <c r="S337" s="139"/>
      <c r="DR337" s="142" t="str">
        <f>IF(J337&lt;&gt;"",MAX(K$1:K155)+1,"")</f>
        <v/>
      </c>
    </row>
    <row r="338" spans="1:122" s="85" customFormat="1" ht="33" customHeight="1" x14ac:dyDescent="0.25">
      <c r="A338" s="293"/>
      <c r="B338" s="281" t="s">
        <v>309</v>
      </c>
      <c r="C338" s="289" t="s">
        <v>532</v>
      </c>
      <c r="D338" s="290" t="s">
        <v>505</v>
      </c>
      <c r="E338" s="281" t="s">
        <v>424</v>
      </c>
      <c r="F338" s="261">
        <f>VLOOKUP(H338,Feuil2!$A$1:$B$5,2,0)</f>
        <v>0.2</v>
      </c>
      <c r="G338" s="63">
        <f t="shared" ref="G338:G347" si="106">IF(H338="Information et Communication",1,IF(H338="Savoir-faire Savoir-être",2,IF(H338="Confort et hygiène",3,IF(H338="Qualité de la prestation",5,IF(H338="Développement Durable",4)))))</f>
        <v>5</v>
      </c>
      <c r="H338" s="78" t="s">
        <v>110</v>
      </c>
      <c r="I338" s="292" t="s">
        <v>506</v>
      </c>
      <c r="J338" s="285">
        <v>55</v>
      </c>
      <c r="K338" s="97">
        <f>IF(J338&lt;&gt;"",MAX(K$2:K337)+1,"")</f>
        <v>290</v>
      </c>
      <c r="L338" s="327" t="s">
        <v>507</v>
      </c>
      <c r="M338" s="328">
        <v>1</v>
      </c>
      <c r="N338" s="329" t="str">
        <f>IF('RESULTAT GLOBAL'!D$26="NON","Non Mesuré","OUI")</f>
        <v>OUI</v>
      </c>
      <c r="O338" s="340" t="str">
        <f>IF('RESULTAT GLOBAL'!D$26="NON","Absence d'offre de petite restauration","")</f>
        <v/>
      </c>
      <c r="P338" s="341" t="str">
        <f t="shared" ref="P338:P347" si="107">IF(ISERROR(SEARCH("Pas de NM possible",Q338)),"","oui")</f>
        <v/>
      </c>
      <c r="Q338" s="327" t="s">
        <v>508</v>
      </c>
      <c r="R338" s="330" t="s">
        <v>588</v>
      </c>
      <c r="S338" s="88"/>
      <c r="T338" s="111"/>
      <c r="DR338" s="97">
        <f>IF(J338&lt;&gt;"",MAX(K$1:K337)+1,"")</f>
        <v>290</v>
      </c>
    </row>
    <row r="339" spans="1:122" s="85" customFormat="1" ht="72.75" customHeight="1" x14ac:dyDescent="0.25">
      <c r="A339" s="293">
        <v>33</v>
      </c>
      <c r="B339" s="281" t="s">
        <v>309</v>
      </c>
      <c r="C339" s="289" t="s">
        <v>532</v>
      </c>
      <c r="D339" s="290" t="s">
        <v>505</v>
      </c>
      <c r="E339" s="281" t="s">
        <v>424</v>
      </c>
      <c r="F339" s="261">
        <f>VLOOKUP(H339,Feuil2!$A$1:$B$5,2,0)</f>
        <v>0.25</v>
      </c>
      <c r="G339" s="63">
        <f t="shared" si="106"/>
        <v>3</v>
      </c>
      <c r="H339" s="78" t="s">
        <v>112</v>
      </c>
      <c r="I339" s="292" t="s">
        <v>506</v>
      </c>
      <c r="J339" s="285">
        <v>55</v>
      </c>
      <c r="K339" s="97">
        <f>IF(J339&lt;&gt;"",MAX(K$2:K338)+1,"")</f>
        <v>291</v>
      </c>
      <c r="L339" s="124" t="s">
        <v>509</v>
      </c>
      <c r="M339" s="331">
        <v>3</v>
      </c>
      <c r="N339" s="332" t="str">
        <f>IF('RESULTAT GLOBAL'!D$26="NON","Non Mesuré","Très Satisfaisant")</f>
        <v>Très Satisfaisant</v>
      </c>
      <c r="O339" s="243" t="str">
        <f>IF('RESULTAT GLOBAL'!D$26="NON","Absence d'offre de petite restauration","")</f>
        <v/>
      </c>
      <c r="P339" s="338" t="str">
        <f t="shared" si="107"/>
        <v/>
      </c>
      <c r="Q339" s="124" t="s">
        <v>510</v>
      </c>
      <c r="R339" s="242" t="s">
        <v>588</v>
      </c>
      <c r="S339" s="88"/>
      <c r="T339" s="111"/>
      <c r="DR339" s="97">
        <f>IF(J339&lt;&gt;"",MAX(K$1:K338)+1,"")</f>
        <v>291</v>
      </c>
    </row>
    <row r="340" spans="1:122" s="111" customFormat="1" ht="26.25" customHeight="1" x14ac:dyDescent="0.25">
      <c r="A340" s="293">
        <v>31</v>
      </c>
      <c r="B340" s="281" t="s">
        <v>309</v>
      </c>
      <c r="C340" s="289" t="s">
        <v>532</v>
      </c>
      <c r="D340" s="290" t="s">
        <v>505</v>
      </c>
      <c r="E340" s="281" t="s">
        <v>424</v>
      </c>
      <c r="F340" s="261">
        <f>VLOOKUP(H340,Feuil2!$A$1:$B$5,2,0)</f>
        <v>0.25</v>
      </c>
      <c r="G340" s="63">
        <f t="shared" si="106"/>
        <v>3</v>
      </c>
      <c r="H340" s="78" t="s">
        <v>112</v>
      </c>
      <c r="I340" s="292" t="s">
        <v>506</v>
      </c>
      <c r="J340" s="285">
        <v>55</v>
      </c>
      <c r="K340" s="97">
        <f>IF(J340&lt;&gt;"",MAX(K$2:K339)+1,"")</f>
        <v>292</v>
      </c>
      <c r="L340" s="124" t="s">
        <v>511</v>
      </c>
      <c r="M340" s="331">
        <v>3</v>
      </c>
      <c r="N340" s="332" t="str">
        <f>IF('RESULTAT GLOBAL'!D$26="NON","Non Mesuré","Très Satisfaisant")</f>
        <v>Très Satisfaisant</v>
      </c>
      <c r="O340" s="243" t="str">
        <f>IF('RESULTAT GLOBAL'!D$26="NON","Absence d'offre de petite restauration","")</f>
        <v/>
      </c>
      <c r="P340" s="338" t="str">
        <f t="shared" si="107"/>
        <v/>
      </c>
      <c r="Q340" s="124" t="s">
        <v>512</v>
      </c>
      <c r="R340" s="242" t="s">
        <v>588</v>
      </c>
      <c r="S340" s="88"/>
      <c r="DR340" s="97">
        <f>IF(J340&lt;&gt;"",MAX(K$1:K339)+1,"")</f>
        <v>292</v>
      </c>
    </row>
    <row r="341" spans="1:122" s="111" customFormat="1" ht="22.5" customHeight="1" x14ac:dyDescent="0.25">
      <c r="A341" s="293">
        <v>32</v>
      </c>
      <c r="B341" s="281" t="s">
        <v>268</v>
      </c>
      <c r="C341" s="289" t="s">
        <v>532</v>
      </c>
      <c r="D341" s="290" t="s">
        <v>505</v>
      </c>
      <c r="E341" s="281" t="s">
        <v>424</v>
      </c>
      <c r="F341" s="261">
        <f>VLOOKUP(H341,Feuil2!$A$1:$B$5,2,0)</f>
        <v>0.25</v>
      </c>
      <c r="G341" s="63">
        <f t="shared" si="106"/>
        <v>3</v>
      </c>
      <c r="H341" s="78" t="s">
        <v>112</v>
      </c>
      <c r="I341" s="292" t="s">
        <v>506</v>
      </c>
      <c r="J341" s="285">
        <v>55</v>
      </c>
      <c r="K341" s="97">
        <f>IF(J341&lt;&gt;"",MAX(K$2:K340)+1,"")</f>
        <v>293</v>
      </c>
      <c r="L341" s="124" t="s">
        <v>513</v>
      </c>
      <c r="M341" s="331">
        <v>3</v>
      </c>
      <c r="N341" s="332" t="str">
        <f>IF('RESULTAT GLOBAL'!D$26="NON","Non Mesuré","Très Satisfaisant")</f>
        <v>Très Satisfaisant</v>
      </c>
      <c r="O341" s="243" t="str">
        <f>IF('RESULTAT GLOBAL'!D$26="NON","Absence d'offre de petite restauration","")</f>
        <v/>
      </c>
      <c r="P341" s="338" t="str">
        <f t="shared" si="107"/>
        <v/>
      </c>
      <c r="Q341" s="124" t="s">
        <v>512</v>
      </c>
      <c r="R341" s="242" t="s">
        <v>588</v>
      </c>
      <c r="S341" s="88"/>
      <c r="DR341" s="97">
        <f>IF(J341&lt;&gt;"",MAX(K$1:K340)+1,"")</f>
        <v>293</v>
      </c>
    </row>
    <row r="342" spans="1:122" s="85" customFormat="1" ht="25.5" customHeight="1" x14ac:dyDescent="0.25">
      <c r="A342" s="293">
        <v>32</v>
      </c>
      <c r="B342" s="281" t="s">
        <v>268</v>
      </c>
      <c r="C342" s="289" t="s">
        <v>532</v>
      </c>
      <c r="D342" s="290" t="s">
        <v>505</v>
      </c>
      <c r="E342" s="281" t="s">
        <v>424</v>
      </c>
      <c r="F342" s="261">
        <f>VLOOKUP(H342,Feuil2!$A$1:$B$5,2,0)</f>
        <v>0.25</v>
      </c>
      <c r="G342" s="63">
        <f t="shared" si="106"/>
        <v>3</v>
      </c>
      <c r="H342" s="78" t="s">
        <v>112</v>
      </c>
      <c r="I342" s="292" t="s">
        <v>514</v>
      </c>
      <c r="J342" s="285">
        <v>56</v>
      </c>
      <c r="K342" s="97">
        <f>IF(J342&lt;&gt;"",MAX(K$2:K341)+1,"")</f>
        <v>294</v>
      </c>
      <c r="L342" s="124" t="s">
        <v>515</v>
      </c>
      <c r="M342" s="331">
        <v>3</v>
      </c>
      <c r="N342" s="332" t="str">
        <f>IF('RESULTAT GLOBAL'!D$26="NON","Non Mesuré","Très Satisfaisant")</f>
        <v>Très Satisfaisant</v>
      </c>
      <c r="O342" s="243" t="str">
        <f>IF('RESULTAT GLOBAL'!D$26="NON","Absence d'offre de petite restauration","")</f>
        <v/>
      </c>
      <c r="P342" s="338" t="str">
        <f t="shared" si="107"/>
        <v/>
      </c>
      <c r="Q342" s="124" t="s">
        <v>516</v>
      </c>
      <c r="R342" s="242" t="s">
        <v>588</v>
      </c>
      <c r="S342" s="88"/>
      <c r="T342" s="111"/>
      <c r="DR342" s="97">
        <f>IF(J342&lt;&gt;"",MAX(K$1:K341)+1,"")</f>
        <v>294</v>
      </c>
    </row>
    <row r="343" spans="1:122" s="85" customFormat="1" ht="24.75" customHeight="1" x14ac:dyDescent="0.25">
      <c r="A343" s="293">
        <v>31</v>
      </c>
      <c r="B343" s="281" t="s">
        <v>309</v>
      </c>
      <c r="C343" s="289" t="s">
        <v>532</v>
      </c>
      <c r="D343" s="290" t="s">
        <v>505</v>
      </c>
      <c r="E343" s="281" t="s">
        <v>424</v>
      </c>
      <c r="F343" s="261">
        <f>VLOOKUP(H343,Feuil2!$A$1:$B$5,2,0)</f>
        <v>0.25</v>
      </c>
      <c r="G343" s="63">
        <f t="shared" si="106"/>
        <v>3</v>
      </c>
      <c r="H343" s="78" t="s">
        <v>112</v>
      </c>
      <c r="I343" s="292" t="s">
        <v>514</v>
      </c>
      <c r="J343" s="285">
        <v>56</v>
      </c>
      <c r="K343" s="97">
        <f>IF(J343&lt;&gt;"",MAX(K$2:K342)+1,"")</f>
        <v>295</v>
      </c>
      <c r="L343" s="124" t="s">
        <v>517</v>
      </c>
      <c r="M343" s="331">
        <v>3</v>
      </c>
      <c r="N343" s="332" t="str">
        <f>IF('RESULTAT GLOBAL'!D$26="NON","Non Mesuré","Très Satisfaisant")</f>
        <v>Très Satisfaisant</v>
      </c>
      <c r="O343" s="243" t="str">
        <f>IF('RESULTAT GLOBAL'!D$26="NON","Absence d'offre de petite restauration","")</f>
        <v/>
      </c>
      <c r="P343" s="338" t="str">
        <f t="shared" si="107"/>
        <v/>
      </c>
      <c r="Q343" s="124" t="s">
        <v>516</v>
      </c>
      <c r="R343" s="242" t="s">
        <v>588</v>
      </c>
      <c r="S343" s="88"/>
      <c r="T343" s="111"/>
      <c r="DR343" s="97">
        <f>IF(J343&lt;&gt;"",MAX(K$1:K342)+1,"")</f>
        <v>295</v>
      </c>
    </row>
    <row r="344" spans="1:122" s="85" customFormat="1" ht="37.5" customHeight="1" x14ac:dyDescent="0.25">
      <c r="A344" s="293"/>
      <c r="B344" s="281" t="s">
        <v>309</v>
      </c>
      <c r="C344" s="289" t="s">
        <v>532</v>
      </c>
      <c r="D344" s="290" t="s">
        <v>505</v>
      </c>
      <c r="E344" s="281" t="s">
        <v>424</v>
      </c>
      <c r="F344" s="261">
        <f>VLOOKUP(H344,Feuil2!$A$1:$B$5,2,0)</f>
        <v>0.35</v>
      </c>
      <c r="G344" s="63">
        <f t="shared" si="106"/>
        <v>2</v>
      </c>
      <c r="H344" s="78" t="s">
        <v>75</v>
      </c>
      <c r="I344" s="292" t="s">
        <v>518</v>
      </c>
      <c r="J344" s="285">
        <v>57</v>
      </c>
      <c r="K344" s="97">
        <f>IF(J344&lt;&gt;"",MAX(K$2:K343)+1,"")</f>
        <v>296</v>
      </c>
      <c r="L344" s="342" t="s">
        <v>519</v>
      </c>
      <c r="M344" s="331">
        <v>3</v>
      </c>
      <c r="N344" s="332" t="str">
        <f>IF('RESULTAT GLOBAL'!D$26="NON","Non Mesuré","Très Satisfaisant")</f>
        <v>Très Satisfaisant</v>
      </c>
      <c r="O344" s="243" t="str">
        <f>IF('RESULTAT GLOBAL'!D$26="NON","Absence d'offre de petite restauration","")</f>
        <v/>
      </c>
      <c r="P344" s="338" t="str">
        <f t="shared" si="107"/>
        <v/>
      </c>
      <c r="Q344" s="342" t="s">
        <v>520</v>
      </c>
      <c r="R344" s="242" t="s">
        <v>588</v>
      </c>
      <c r="S344" s="88"/>
      <c r="T344" s="111"/>
      <c r="DR344" s="97">
        <f>IF(J344&lt;&gt;"",MAX(K$1:K343)+1,"")</f>
        <v>296</v>
      </c>
    </row>
    <row r="345" spans="1:122" s="85" customFormat="1" ht="33" customHeight="1" x14ac:dyDescent="0.25">
      <c r="A345" s="293"/>
      <c r="B345" s="281" t="s">
        <v>309</v>
      </c>
      <c r="C345" s="289" t="s">
        <v>532</v>
      </c>
      <c r="D345" s="290" t="s">
        <v>505</v>
      </c>
      <c r="E345" s="281" t="s">
        <v>424</v>
      </c>
      <c r="F345" s="261">
        <f>VLOOKUP(H345,Feuil2!$A$1:$B$5,2,0)</f>
        <v>0.2</v>
      </c>
      <c r="G345" s="63">
        <f t="shared" si="106"/>
        <v>5</v>
      </c>
      <c r="H345" s="78" t="s">
        <v>110</v>
      </c>
      <c r="I345" s="292" t="s">
        <v>521</v>
      </c>
      <c r="J345" s="301">
        <v>72</v>
      </c>
      <c r="K345" s="97">
        <f>IF(J345&lt;&gt;"",MAX(K$2:K344)+1,"")</f>
        <v>297</v>
      </c>
      <c r="L345" s="342" t="s">
        <v>522</v>
      </c>
      <c r="M345" s="331">
        <v>1</v>
      </c>
      <c r="N345" s="332" t="str">
        <f>IF('RESULTAT GLOBAL'!D$26="NON","Non Mesuré","OUI")</f>
        <v>OUI</v>
      </c>
      <c r="O345" s="243" t="str">
        <f>IF('RESULTAT GLOBAL'!D$26="NON","Absence d'offre de petite restauration","")</f>
        <v/>
      </c>
      <c r="P345" s="338" t="str">
        <f t="shared" si="107"/>
        <v/>
      </c>
      <c r="Q345" s="342" t="s">
        <v>523</v>
      </c>
      <c r="R345" s="242" t="s">
        <v>588</v>
      </c>
      <c r="S345" s="88"/>
      <c r="T345" s="111"/>
      <c r="DR345" s="97">
        <f>IF(J345&lt;&gt;"",MAX(K$1:K344)+1,"")</f>
        <v>297</v>
      </c>
    </row>
    <row r="346" spans="1:122" s="85" customFormat="1" ht="43.5" customHeight="1" x14ac:dyDescent="0.25">
      <c r="A346" s="293"/>
      <c r="B346" s="281" t="s">
        <v>309</v>
      </c>
      <c r="C346" s="289" t="s">
        <v>532</v>
      </c>
      <c r="D346" s="290" t="s">
        <v>505</v>
      </c>
      <c r="E346" s="281" t="s">
        <v>424</v>
      </c>
      <c r="F346" s="261">
        <f>VLOOKUP(H346,Feuil2!$A$1:$B$5,2,0)</f>
        <v>0.35</v>
      </c>
      <c r="G346" s="63">
        <f t="shared" si="106"/>
        <v>2</v>
      </c>
      <c r="H346" s="78" t="s">
        <v>75</v>
      </c>
      <c r="I346" s="292" t="s">
        <v>502</v>
      </c>
      <c r="J346" s="301">
        <v>200</v>
      </c>
      <c r="K346" s="97">
        <f>IF(J346&lt;&gt;"",MAX(K$2:K345)+1,"")</f>
        <v>298</v>
      </c>
      <c r="L346" s="342" t="s">
        <v>524</v>
      </c>
      <c r="M346" s="331">
        <v>3</v>
      </c>
      <c r="N346" s="332" t="str">
        <f>IF('RESULTAT GLOBAL'!D$26="NON","Non Mesuré","OUI")</f>
        <v>OUI</v>
      </c>
      <c r="O346" s="243" t="str">
        <f>IF('RESULTAT GLOBAL'!D$26="NON","Absence d'offre de petite restauration","")</f>
        <v/>
      </c>
      <c r="P346" s="338"/>
      <c r="Q346" s="342" t="s">
        <v>626</v>
      </c>
      <c r="R346" s="242" t="s">
        <v>588</v>
      </c>
      <c r="S346" s="88"/>
      <c r="T346" s="111"/>
      <c r="DR346" s="97"/>
    </row>
    <row r="347" spans="1:122" s="271" customFormat="1" ht="57" customHeight="1" x14ac:dyDescent="0.25">
      <c r="A347" s="293"/>
      <c r="B347" s="281" t="s">
        <v>309</v>
      </c>
      <c r="C347" s="289" t="s">
        <v>532</v>
      </c>
      <c r="D347" s="290" t="s">
        <v>505</v>
      </c>
      <c r="E347" s="281" t="s">
        <v>424</v>
      </c>
      <c r="F347" s="261">
        <f>VLOOKUP(H347,Feuil2!$A$1:$B$5,2,0)</f>
        <v>0.35</v>
      </c>
      <c r="G347" s="63">
        <f t="shared" si="106"/>
        <v>2</v>
      </c>
      <c r="H347" s="78" t="s">
        <v>75</v>
      </c>
      <c r="I347" s="292" t="s">
        <v>502</v>
      </c>
      <c r="J347" s="285">
        <v>90</v>
      </c>
      <c r="K347" s="97">
        <f>IF(J347&lt;&gt;"",MAX(K$2:K346)+1,"")</f>
        <v>299</v>
      </c>
      <c r="L347" s="336" t="s">
        <v>525</v>
      </c>
      <c r="M347" s="333">
        <v>3</v>
      </c>
      <c r="N347" s="334" t="str">
        <f>IF('RESULTAT GLOBAL'!D$26="NON","Non Mesuré","OUI")</f>
        <v>OUI</v>
      </c>
      <c r="O347" s="244" t="str">
        <f>IF('RESULTAT GLOBAL'!D$26="NON","Absence d'offre de petite restauration","")</f>
        <v/>
      </c>
      <c r="P347" s="335" t="str">
        <f t="shared" si="107"/>
        <v/>
      </c>
      <c r="Q347" s="336" t="s">
        <v>627</v>
      </c>
      <c r="R347" s="245" t="s">
        <v>588</v>
      </c>
      <c r="S347" s="256"/>
      <c r="T347" s="254"/>
      <c r="DR347" s="257">
        <f>IF(J347&lt;&gt;"",MAX(K$1:K287)+1,"")</f>
        <v>248</v>
      </c>
    </row>
    <row r="348" spans="1:122" s="111" customFormat="1" ht="36.75" customHeight="1" x14ac:dyDescent="0.2">
      <c r="B348" s="84"/>
      <c r="C348" s="113" t="s">
        <v>556</v>
      </c>
      <c r="D348" s="84"/>
      <c r="E348" s="69"/>
      <c r="F348" s="261" t="e">
        <f>VLOOKUP(H348,Feuil2!$A$1:$B$5,2,0)</f>
        <v>#N/A</v>
      </c>
      <c r="G348" s="85"/>
      <c r="H348" s="112"/>
      <c r="I348" s="114"/>
      <c r="J348" s="115"/>
      <c r="K348" s="97" t="str">
        <f>IF(J348&lt;&gt;"",MAX(K$2:K347)+1,"")</f>
        <v/>
      </c>
      <c r="L348" s="432" t="s">
        <v>556</v>
      </c>
      <c r="M348" s="433" t="s">
        <v>22</v>
      </c>
      <c r="N348" s="434" t="s">
        <v>23</v>
      </c>
      <c r="O348" s="448" t="s">
        <v>24</v>
      </c>
      <c r="P348" s="440" t="str">
        <f t="shared" ref="P348:P408" si="108">IF(ISERROR(SEARCH("Pas de NM possible",Q348)),"","oui")</f>
        <v/>
      </c>
      <c r="Q348" s="432" t="s">
        <v>25</v>
      </c>
      <c r="R348" s="439" t="s">
        <v>364</v>
      </c>
      <c r="S348" s="88"/>
    </row>
    <row r="349" spans="1:122" s="111" customFormat="1" ht="44.25" customHeight="1" x14ac:dyDescent="0.25">
      <c r="B349" s="84"/>
      <c r="C349" s="113" t="s">
        <v>556</v>
      </c>
      <c r="D349" s="130" t="s">
        <v>291</v>
      </c>
      <c r="E349" s="69"/>
      <c r="F349" s="261" t="e">
        <f>VLOOKUP(H349,Feuil2!$A$1:$B$5,2,0)</f>
        <v>#N/A</v>
      </c>
      <c r="G349" s="85"/>
      <c r="H349" s="112"/>
      <c r="I349" s="87"/>
      <c r="J349" s="96"/>
      <c r="K349" s="97" t="str">
        <f>IF(J349&lt;&gt;"",MAX(K$2:K348)+1,"")</f>
        <v/>
      </c>
      <c r="L349" s="127" t="s">
        <v>291</v>
      </c>
      <c r="M349" s="126"/>
      <c r="N349" s="239"/>
      <c r="O349" s="367"/>
      <c r="P349" s="137" t="str">
        <f t="shared" si="108"/>
        <v/>
      </c>
      <c r="Q349" s="225"/>
      <c r="R349" s="277"/>
      <c r="S349" s="88"/>
    </row>
    <row r="350" spans="1:122" s="111" customFormat="1" ht="60.75" customHeight="1" x14ac:dyDescent="0.2">
      <c r="B350" s="129" t="s">
        <v>309</v>
      </c>
      <c r="C350" s="113" t="s">
        <v>556</v>
      </c>
      <c r="D350" s="129" t="s">
        <v>291</v>
      </c>
      <c r="E350" s="69"/>
      <c r="F350" s="261">
        <f>VLOOKUP(H350,Feuil2!$A$1:$B$5,2,0)</f>
        <v>0.2</v>
      </c>
      <c r="G350" s="61">
        <f>IF(H350="Information et Communication",1,IF(H350="Savoir-faire Savoir-être",2,IF(H350="Confort et hygiène",3,IF(H350="Qualité de la prestation",5,IF(H350="Développement Durable",4)))))</f>
        <v>5</v>
      </c>
      <c r="H350" s="209" t="s">
        <v>110</v>
      </c>
      <c r="I350" s="118" t="s">
        <v>310</v>
      </c>
      <c r="J350" s="115">
        <v>100</v>
      </c>
      <c r="K350" s="97">
        <f>IF(J350&lt;&gt;"",MAX(K$2:K349)+1,"")</f>
        <v>300</v>
      </c>
      <c r="L350" s="327" t="s">
        <v>292</v>
      </c>
      <c r="M350" s="354">
        <v>1</v>
      </c>
      <c r="N350" s="329" t="s">
        <v>0</v>
      </c>
      <c r="O350" s="340"/>
      <c r="P350" s="327" t="str">
        <f t="shared" si="108"/>
        <v/>
      </c>
      <c r="Q350" s="327" t="s">
        <v>583</v>
      </c>
      <c r="R350" s="330" t="s">
        <v>246</v>
      </c>
      <c r="S350" s="88"/>
    </row>
    <row r="351" spans="1:122" s="111" customFormat="1" ht="43.5" customHeight="1" x14ac:dyDescent="0.2">
      <c r="B351" s="129" t="s">
        <v>268</v>
      </c>
      <c r="C351" s="113" t="s">
        <v>556</v>
      </c>
      <c r="D351" s="129" t="s">
        <v>291</v>
      </c>
      <c r="E351" s="69"/>
      <c r="F351" s="261">
        <f>VLOOKUP(H351,Feuil2!$A$1:$B$5,2,0)</f>
        <v>0.2</v>
      </c>
      <c r="G351" s="61">
        <f>IF(H351="Information et Communication",1,IF(H351="Savoir-faire Savoir-être",2,IF(H351="Confort et hygiène",3,IF(H351="Qualité de la prestation",5,IF(H351="Développement Durable",4)))))</f>
        <v>5</v>
      </c>
      <c r="H351" s="209" t="s">
        <v>110</v>
      </c>
      <c r="I351" s="118" t="s">
        <v>310</v>
      </c>
      <c r="J351" s="115">
        <v>100</v>
      </c>
      <c r="K351" s="97">
        <f>IF(J351&lt;&gt;"",MAX(K$2:K350)+1,"")</f>
        <v>301</v>
      </c>
      <c r="L351" s="124" t="s">
        <v>293</v>
      </c>
      <c r="M351" s="214">
        <v>1</v>
      </c>
      <c r="N351" s="332" t="s">
        <v>0</v>
      </c>
      <c r="O351" s="243"/>
      <c r="P351" s="124" t="str">
        <f t="shared" si="108"/>
        <v/>
      </c>
      <c r="Q351" s="124"/>
      <c r="R351" s="242" t="s">
        <v>246</v>
      </c>
      <c r="S351" s="88"/>
    </row>
    <row r="352" spans="1:122" s="111" customFormat="1" ht="28.5" customHeight="1" x14ac:dyDescent="0.2">
      <c r="B352" s="129" t="s">
        <v>309</v>
      </c>
      <c r="C352" s="113" t="s">
        <v>556</v>
      </c>
      <c r="D352" s="129" t="s">
        <v>291</v>
      </c>
      <c r="E352" s="69"/>
      <c r="F352" s="261">
        <f>VLOOKUP(H352,Feuil2!$A$1:$B$5,2,0)</f>
        <v>0.2</v>
      </c>
      <c r="G352" s="61">
        <f>IF(H352="Information et Communication",1,IF(H352="Savoir-faire Savoir-être",2,IF(H352="Confort et hygiène",3,IF(H352="Qualité de la prestation",5,IF(H352="Développement Durable",4)))))</f>
        <v>5</v>
      </c>
      <c r="H352" s="209" t="s">
        <v>110</v>
      </c>
      <c r="I352" s="118" t="s">
        <v>310</v>
      </c>
      <c r="J352" s="115">
        <v>100</v>
      </c>
      <c r="K352" s="97">
        <f>IF(J352&lt;&gt;"",MAX(K$2:K351)+1,"")</f>
        <v>302</v>
      </c>
      <c r="L352" s="124" t="s">
        <v>294</v>
      </c>
      <c r="M352" s="214">
        <v>1</v>
      </c>
      <c r="N352" s="332" t="s">
        <v>0</v>
      </c>
      <c r="O352" s="243"/>
      <c r="P352" s="124" t="str">
        <f t="shared" si="108"/>
        <v/>
      </c>
      <c r="Q352" s="124" t="s">
        <v>628</v>
      </c>
      <c r="R352" s="242" t="s">
        <v>246</v>
      </c>
      <c r="S352" s="88"/>
    </row>
    <row r="353" spans="2:19" s="111" customFormat="1" ht="40.5" customHeight="1" x14ac:dyDescent="0.2">
      <c r="B353" s="129" t="s">
        <v>309</v>
      </c>
      <c r="C353" s="113" t="s">
        <v>556</v>
      </c>
      <c r="D353" s="129" t="s">
        <v>291</v>
      </c>
      <c r="E353" s="69"/>
      <c r="F353" s="261">
        <f>VLOOKUP(H353,Feuil2!$A$1:$B$5,2,0)</f>
        <v>0.2</v>
      </c>
      <c r="G353" s="61">
        <f>IF(H353="Information et Communication",1,IF(H353="Savoir-faire Savoir-être",2,IF(H353="Confort et hygiène",3,IF(H353="Qualité de la prestation",5,IF(H353="Développement Durable",4)))))</f>
        <v>5</v>
      </c>
      <c r="H353" s="209" t="s">
        <v>110</v>
      </c>
      <c r="I353" s="118" t="s">
        <v>310</v>
      </c>
      <c r="J353" s="115">
        <v>100</v>
      </c>
      <c r="K353" s="97">
        <f>IF(J353&lt;&gt;"",MAX(K$2:K352)+1,"")</f>
        <v>303</v>
      </c>
      <c r="L353" s="140" t="s">
        <v>295</v>
      </c>
      <c r="M353" s="217">
        <v>1</v>
      </c>
      <c r="N353" s="334" t="s">
        <v>0</v>
      </c>
      <c r="O353" s="244"/>
      <c r="P353" s="140" t="str">
        <f t="shared" si="108"/>
        <v/>
      </c>
      <c r="Q353" s="140" t="s">
        <v>629</v>
      </c>
      <c r="R353" s="245" t="s">
        <v>246</v>
      </c>
      <c r="S353" s="88"/>
    </row>
    <row r="354" spans="2:19" s="111" customFormat="1" ht="44.25" customHeight="1" x14ac:dyDescent="0.25">
      <c r="B354" s="130"/>
      <c r="C354" s="113" t="s">
        <v>556</v>
      </c>
      <c r="D354" s="130" t="s">
        <v>296</v>
      </c>
      <c r="E354" s="69"/>
      <c r="F354" s="261" t="e">
        <f>VLOOKUP(H354,Feuil2!$A$1:$B$5,2,0)</f>
        <v>#N/A</v>
      </c>
      <c r="G354" s="130"/>
      <c r="H354" s="224"/>
      <c r="I354" s="132"/>
      <c r="J354" s="115"/>
      <c r="K354" s="97" t="str">
        <f>IF(J354&lt;&gt;"",MAX(K$2:K353)+1,"")</f>
        <v/>
      </c>
      <c r="L354" s="125" t="s">
        <v>296</v>
      </c>
      <c r="M354" s="321"/>
      <c r="N354" s="239"/>
      <c r="O354" s="367"/>
      <c r="P354" s="137" t="str">
        <f t="shared" si="108"/>
        <v/>
      </c>
      <c r="Q354" s="321"/>
      <c r="R354" s="115"/>
      <c r="S354" s="88"/>
    </row>
    <row r="355" spans="2:19" s="111" customFormat="1" ht="55.5" customHeight="1" x14ac:dyDescent="0.2">
      <c r="B355" s="61" t="s">
        <v>309</v>
      </c>
      <c r="C355" s="113" t="s">
        <v>556</v>
      </c>
      <c r="D355" s="61" t="s">
        <v>296</v>
      </c>
      <c r="E355" s="69"/>
      <c r="F355" s="261">
        <f>VLOOKUP(H355,Feuil2!$A$1:$B$5,2,0)</f>
        <v>0.2</v>
      </c>
      <c r="G355" s="61">
        <f t="shared" ref="G355:G361" si="109">IF(H355="Information et Communication",1,IF(H355="Savoir-faire Savoir-être",2,IF(H355="Confort et hygiène",3,IF(H355="Qualité de la prestation",5,IF(H355="Développement Durable",4)))))</f>
        <v>5</v>
      </c>
      <c r="H355" s="209" t="s">
        <v>110</v>
      </c>
      <c r="I355" s="87" t="s">
        <v>311</v>
      </c>
      <c r="J355" s="115">
        <v>100</v>
      </c>
      <c r="K355" s="97">
        <f>IF(J355&lt;&gt;"",MAX(K$2:K354)+1,"")</f>
        <v>304</v>
      </c>
      <c r="L355" s="327" t="s">
        <v>406</v>
      </c>
      <c r="M355" s="354">
        <v>3</v>
      </c>
      <c r="N355" s="329" t="s">
        <v>0</v>
      </c>
      <c r="O355" s="340"/>
      <c r="P355" s="327" t="str">
        <f t="shared" si="108"/>
        <v/>
      </c>
      <c r="Q355" s="327" t="s">
        <v>793</v>
      </c>
      <c r="R355" s="330" t="s">
        <v>588</v>
      </c>
      <c r="S355" s="88"/>
    </row>
    <row r="356" spans="2:19" s="85" customFormat="1" ht="61.5" customHeight="1" x14ac:dyDescent="0.2">
      <c r="B356" s="61" t="s">
        <v>268</v>
      </c>
      <c r="C356" s="113" t="s">
        <v>556</v>
      </c>
      <c r="D356" s="61" t="s">
        <v>296</v>
      </c>
      <c r="E356" s="69"/>
      <c r="F356" s="261">
        <f>VLOOKUP(H356,Feuil2!$A$1:$B$5,2,0)</f>
        <v>0.2</v>
      </c>
      <c r="G356" s="61">
        <f t="shared" si="109"/>
        <v>5</v>
      </c>
      <c r="H356" s="225" t="s">
        <v>110</v>
      </c>
      <c r="I356" s="87" t="s">
        <v>239</v>
      </c>
      <c r="J356" s="115">
        <v>100</v>
      </c>
      <c r="K356" s="97">
        <f>IF(J356&lt;&gt;"",MAX(K$2:K355)+1,"")</f>
        <v>305</v>
      </c>
      <c r="L356" s="459" t="s">
        <v>407</v>
      </c>
      <c r="M356" s="331">
        <v>3</v>
      </c>
      <c r="N356" s="332" t="s">
        <v>0</v>
      </c>
      <c r="O356" s="243"/>
      <c r="P356" s="124" t="str">
        <f t="shared" si="108"/>
        <v/>
      </c>
      <c r="Q356" s="124" t="s">
        <v>794</v>
      </c>
      <c r="R356" s="242" t="s">
        <v>588</v>
      </c>
      <c r="S356" s="88"/>
    </row>
    <row r="357" spans="2:19" s="85" customFormat="1" ht="21.75" customHeight="1" x14ac:dyDescent="0.2">
      <c r="B357" s="61" t="s">
        <v>268</v>
      </c>
      <c r="C357" s="113" t="s">
        <v>556</v>
      </c>
      <c r="D357" s="61" t="s">
        <v>296</v>
      </c>
      <c r="E357" s="69"/>
      <c r="F357" s="261">
        <f>VLOOKUP(H357,Feuil2!$A$1:$B$5,2,0)</f>
        <v>0.2</v>
      </c>
      <c r="G357" s="61">
        <f t="shared" si="109"/>
        <v>5</v>
      </c>
      <c r="H357" s="209" t="s">
        <v>110</v>
      </c>
      <c r="I357" s="118" t="s">
        <v>240</v>
      </c>
      <c r="J357" s="115">
        <v>100</v>
      </c>
      <c r="K357" s="97">
        <f>IF(J357&lt;&gt;"",MAX(K$2:K356)+1,"")</f>
        <v>306</v>
      </c>
      <c r="L357" s="342" t="s">
        <v>297</v>
      </c>
      <c r="M357" s="214">
        <v>3</v>
      </c>
      <c r="N357" s="332" t="s">
        <v>0</v>
      </c>
      <c r="O357" s="466"/>
      <c r="P357" s="124" t="str">
        <f t="shared" si="108"/>
        <v/>
      </c>
      <c r="Q357" s="342" t="s">
        <v>795</v>
      </c>
      <c r="R357" s="242" t="s">
        <v>588</v>
      </c>
      <c r="S357" s="88"/>
    </row>
    <row r="358" spans="2:19" s="85" customFormat="1" ht="40.5" customHeight="1" x14ac:dyDescent="0.25">
      <c r="B358" s="61" t="s">
        <v>268</v>
      </c>
      <c r="C358" s="113" t="s">
        <v>556</v>
      </c>
      <c r="D358" s="61" t="s">
        <v>296</v>
      </c>
      <c r="E358" s="69"/>
      <c r="F358" s="261">
        <f>VLOOKUP(H358,Feuil2!$A$1:$B$5,2,0)</f>
        <v>0.2</v>
      </c>
      <c r="G358" s="61">
        <f t="shared" ref="G358" si="110">IF(H358="Information et Communication",1,IF(H358="Savoir-faire Savoir-être",2,IF(H358="Confort et hygiène",3,IF(H358="Qualité de la prestation",5,IF(H358="Développement Durable",4)))))</f>
        <v>5</v>
      </c>
      <c r="H358" s="209" t="s">
        <v>110</v>
      </c>
      <c r="I358" s="118"/>
      <c r="J358" s="115">
        <v>200</v>
      </c>
      <c r="K358" s="97">
        <f>IF(J358&lt;&gt;"",MAX(K$2:K357)+1,"")</f>
        <v>307</v>
      </c>
      <c r="L358" s="342" t="s">
        <v>408</v>
      </c>
      <c r="M358" s="214">
        <v>3</v>
      </c>
      <c r="N358" s="332" t="s">
        <v>0</v>
      </c>
      <c r="O358" s="243"/>
      <c r="P358" s="338"/>
      <c r="Q358" s="342" t="s">
        <v>796</v>
      </c>
      <c r="R358" s="242" t="s">
        <v>588</v>
      </c>
      <c r="S358" s="88"/>
    </row>
    <row r="359" spans="2:19" s="85" customFormat="1" ht="59.25" customHeight="1" x14ac:dyDescent="0.2">
      <c r="B359" s="129" t="s">
        <v>309</v>
      </c>
      <c r="C359" s="113" t="s">
        <v>556</v>
      </c>
      <c r="D359" s="129" t="s">
        <v>296</v>
      </c>
      <c r="E359" s="69"/>
      <c r="F359" s="261">
        <f>VLOOKUP(H359,Feuil2!$A$1:$B$5,2,0)</f>
        <v>0.2</v>
      </c>
      <c r="G359" s="61">
        <f t="shared" si="109"/>
        <v>5</v>
      </c>
      <c r="H359" s="209" t="s">
        <v>110</v>
      </c>
      <c r="I359" s="87" t="s">
        <v>312</v>
      </c>
      <c r="J359" s="115">
        <v>100</v>
      </c>
      <c r="K359" s="97">
        <f>IF(J359&lt;&gt;"",MAX(K$2:K358)+1,"")</f>
        <v>308</v>
      </c>
      <c r="L359" s="460" t="s">
        <v>298</v>
      </c>
      <c r="M359" s="331">
        <v>3</v>
      </c>
      <c r="N359" s="332" t="s">
        <v>0</v>
      </c>
      <c r="O359" s="243"/>
      <c r="P359" s="124" t="str">
        <f t="shared" si="108"/>
        <v/>
      </c>
      <c r="Q359" s="124" t="s">
        <v>797</v>
      </c>
      <c r="R359" s="355" t="s">
        <v>42</v>
      </c>
      <c r="S359" s="88"/>
    </row>
    <row r="360" spans="2:19" s="85" customFormat="1" ht="27" customHeight="1" x14ac:dyDescent="0.2">
      <c r="B360" s="129" t="s">
        <v>309</v>
      </c>
      <c r="C360" s="113" t="s">
        <v>556</v>
      </c>
      <c r="D360" s="129" t="s">
        <v>296</v>
      </c>
      <c r="E360" s="69"/>
      <c r="F360" s="261">
        <f>VLOOKUP(H360,Feuil2!$A$1:$B$5,2,0)</f>
        <v>0.2</v>
      </c>
      <c r="G360" s="61">
        <f t="shared" si="109"/>
        <v>5</v>
      </c>
      <c r="H360" s="209" t="s">
        <v>110</v>
      </c>
      <c r="I360" s="87" t="s">
        <v>312</v>
      </c>
      <c r="J360" s="115">
        <v>100</v>
      </c>
      <c r="K360" s="97">
        <f>IF(J360&lt;&gt;"",MAX(K$2:K359)+1,"")</f>
        <v>309</v>
      </c>
      <c r="L360" s="215" t="s">
        <v>299</v>
      </c>
      <c r="M360" s="331">
        <v>1</v>
      </c>
      <c r="N360" s="332" t="s">
        <v>0</v>
      </c>
      <c r="O360" s="243"/>
      <c r="P360" s="124" t="str">
        <f t="shared" si="108"/>
        <v/>
      </c>
      <c r="Q360" s="342" t="s">
        <v>324</v>
      </c>
      <c r="R360" s="355" t="s">
        <v>42</v>
      </c>
      <c r="S360" s="88"/>
    </row>
    <row r="361" spans="2:19" s="85" customFormat="1" ht="33.75" customHeight="1" x14ac:dyDescent="0.2">
      <c r="B361" s="129" t="s">
        <v>268</v>
      </c>
      <c r="C361" s="113" t="s">
        <v>556</v>
      </c>
      <c r="D361" s="129" t="s">
        <v>296</v>
      </c>
      <c r="E361" s="69"/>
      <c r="F361" s="261">
        <f>VLOOKUP(H361,Feuil2!$A$1:$B$5,2,0)</f>
        <v>0.2</v>
      </c>
      <c r="G361" s="61">
        <f t="shared" si="109"/>
        <v>5</v>
      </c>
      <c r="H361" s="209" t="s">
        <v>110</v>
      </c>
      <c r="I361" s="118" t="s">
        <v>310</v>
      </c>
      <c r="J361" s="115">
        <v>100</v>
      </c>
      <c r="K361" s="97">
        <f>IF(J361&lt;&gt;"",MAX(K$2:K360)+1,"")</f>
        <v>310</v>
      </c>
      <c r="L361" s="140" t="s">
        <v>409</v>
      </c>
      <c r="M361" s="217">
        <v>1</v>
      </c>
      <c r="N361" s="334" t="s">
        <v>0</v>
      </c>
      <c r="O361" s="244"/>
      <c r="P361" s="140" t="str">
        <f t="shared" si="108"/>
        <v/>
      </c>
      <c r="Q361" s="140" t="s">
        <v>798</v>
      </c>
      <c r="R361" s="356" t="s">
        <v>42</v>
      </c>
      <c r="S361" s="88"/>
    </row>
    <row r="362" spans="2:19" s="85" customFormat="1" ht="44.25" customHeight="1" x14ac:dyDescent="0.25">
      <c r="B362" s="130"/>
      <c r="C362" s="113" t="s">
        <v>556</v>
      </c>
      <c r="D362" s="130" t="s">
        <v>300</v>
      </c>
      <c r="E362" s="69"/>
      <c r="F362" s="261" t="e">
        <f>VLOOKUP(H362,Feuil2!$A$1:$B$5,2,0)</f>
        <v>#N/A</v>
      </c>
      <c r="G362" s="130"/>
      <c r="H362" s="226"/>
      <c r="I362" s="134"/>
      <c r="J362" s="115"/>
      <c r="K362" s="97" t="str">
        <f>IF(J362&lt;&gt;"",MAX(K$2:K361)+1,"")</f>
        <v/>
      </c>
      <c r="L362" s="127" t="s">
        <v>300</v>
      </c>
      <c r="M362" s="126"/>
      <c r="N362" s="239"/>
      <c r="O362" s="373"/>
      <c r="P362" s="137" t="str">
        <f t="shared" si="108"/>
        <v/>
      </c>
      <c r="Q362" s="316"/>
      <c r="R362" s="277"/>
      <c r="S362" s="88"/>
    </row>
    <row r="363" spans="2:19" s="85" customFormat="1" ht="39" customHeight="1" x14ac:dyDescent="0.2">
      <c r="B363" s="129" t="s">
        <v>268</v>
      </c>
      <c r="C363" s="113" t="s">
        <v>556</v>
      </c>
      <c r="D363" s="129" t="s">
        <v>300</v>
      </c>
      <c r="E363" s="69"/>
      <c r="F363" s="261">
        <f>VLOOKUP(H363,Feuil2!$A$1:$B$5,2,0)</f>
        <v>0.2</v>
      </c>
      <c r="G363" s="61">
        <f>IF(H363="Information et Communication",1,IF(H363="Savoir-faire Savoir-être",2,IF(H363="Confort et hygiène",3,IF(H363="Qualité de la prestation",5,IF(H363="Développement Durable",4)))))</f>
        <v>5</v>
      </c>
      <c r="H363" s="209" t="s">
        <v>110</v>
      </c>
      <c r="I363" s="87" t="s">
        <v>313</v>
      </c>
      <c r="J363" s="115">
        <v>100</v>
      </c>
      <c r="K363" s="97">
        <f>IF(J363&lt;&gt;"",MAX(K$2:K362)+1,"")</f>
        <v>311</v>
      </c>
      <c r="L363" s="461" t="s">
        <v>301</v>
      </c>
      <c r="M363" s="354">
        <v>3</v>
      </c>
      <c r="N363" s="329" t="s">
        <v>0</v>
      </c>
      <c r="O363" s="340"/>
      <c r="P363" s="327" t="str">
        <f t="shared" si="108"/>
        <v>oui</v>
      </c>
      <c r="Q363" s="327" t="s">
        <v>325</v>
      </c>
      <c r="R363" s="357" t="s">
        <v>42</v>
      </c>
      <c r="S363" s="88"/>
    </row>
    <row r="364" spans="2:19" s="85" customFormat="1" ht="42" customHeight="1" x14ac:dyDescent="0.2">
      <c r="B364" s="129" t="s">
        <v>309</v>
      </c>
      <c r="C364" s="113" t="s">
        <v>556</v>
      </c>
      <c r="D364" s="129" t="s">
        <v>300</v>
      </c>
      <c r="E364" s="69"/>
      <c r="F364" s="261">
        <f>VLOOKUP(H364,Feuil2!$A$1:$B$5,2,0)</f>
        <v>0.2</v>
      </c>
      <c r="G364" s="61">
        <f>IF(H364="Information et Communication",1,IF(H364="Savoir-faire Savoir-être",2,IF(H364="Confort et hygiène",3,IF(H364="Qualité de la prestation",5,IF(H364="Développement Durable",4)))))</f>
        <v>5</v>
      </c>
      <c r="H364" s="209" t="s">
        <v>110</v>
      </c>
      <c r="I364" s="87" t="s">
        <v>313</v>
      </c>
      <c r="J364" s="115">
        <v>100</v>
      </c>
      <c r="K364" s="97">
        <f>IF(J364&lt;&gt;"",MAX(K$2:K363)+1,"")</f>
        <v>312</v>
      </c>
      <c r="L364" s="124" t="s">
        <v>302</v>
      </c>
      <c r="M364" s="214">
        <v>1</v>
      </c>
      <c r="N364" s="332" t="s">
        <v>0</v>
      </c>
      <c r="O364" s="243"/>
      <c r="P364" s="124" t="str">
        <f t="shared" si="108"/>
        <v>oui</v>
      </c>
      <c r="Q364" s="124" t="s">
        <v>117</v>
      </c>
      <c r="R364" s="355" t="s">
        <v>42</v>
      </c>
      <c r="S364" s="88"/>
    </row>
    <row r="365" spans="2:19" s="111" customFormat="1" ht="41.25" customHeight="1" x14ac:dyDescent="0.2">
      <c r="B365" s="129" t="s">
        <v>268</v>
      </c>
      <c r="C365" s="113" t="s">
        <v>556</v>
      </c>
      <c r="D365" s="129" t="s">
        <v>300</v>
      </c>
      <c r="E365" s="69"/>
      <c r="F365" s="261">
        <f>VLOOKUP(H365,Feuil2!$A$1:$B$5,2,0)</f>
        <v>0.2</v>
      </c>
      <c r="G365" s="61">
        <f>IF(H365="Information et Communication",1,IF(H365="Savoir-faire Savoir-être",2,IF(H365="Confort et hygiène",3,IF(H365="Qualité de la prestation",5,IF(H365="Développement Durable",4)))))</f>
        <v>5</v>
      </c>
      <c r="H365" s="209" t="s">
        <v>110</v>
      </c>
      <c r="I365" s="87" t="s">
        <v>313</v>
      </c>
      <c r="J365" s="115">
        <v>100</v>
      </c>
      <c r="K365" s="97">
        <f>IF(J365&lt;&gt;"",MAX(K$2:K364)+1,"")</f>
        <v>313</v>
      </c>
      <c r="L365" s="215" t="s">
        <v>303</v>
      </c>
      <c r="M365" s="214">
        <v>1</v>
      </c>
      <c r="N365" s="332" t="s">
        <v>0</v>
      </c>
      <c r="O365" s="243"/>
      <c r="P365" s="124" t="str">
        <f t="shared" si="108"/>
        <v>oui</v>
      </c>
      <c r="Q365" s="124" t="s">
        <v>326</v>
      </c>
      <c r="R365" s="355" t="s">
        <v>42</v>
      </c>
      <c r="S365" s="88"/>
    </row>
    <row r="366" spans="2:19" s="111" customFormat="1" ht="57" customHeight="1" x14ac:dyDescent="0.2">
      <c r="B366" s="129" t="s">
        <v>309</v>
      </c>
      <c r="C366" s="113" t="s">
        <v>556</v>
      </c>
      <c r="D366" s="129" t="s">
        <v>300</v>
      </c>
      <c r="E366" s="69"/>
      <c r="F366" s="261">
        <f>VLOOKUP(H366,Feuil2!$A$1:$B$5,2,0)</f>
        <v>0.2</v>
      </c>
      <c r="G366" s="61">
        <f>IF(H366="Information et Communication",1,IF(H366="Savoir-faire Savoir-être",2,IF(H366="Confort et hygiène",3,IF(H366="Qualité de la prestation",5,IF(H366="Développement Durable",4)))))</f>
        <v>5</v>
      </c>
      <c r="H366" s="209" t="s">
        <v>110</v>
      </c>
      <c r="I366" s="87" t="s">
        <v>312</v>
      </c>
      <c r="J366" s="115">
        <v>100</v>
      </c>
      <c r="K366" s="97">
        <f>IF(J366&lt;&gt;"",MAX(K$2:K365)+1,"")</f>
        <v>314</v>
      </c>
      <c r="L366" s="460" t="s">
        <v>601</v>
      </c>
      <c r="M366" s="214">
        <v>3</v>
      </c>
      <c r="N366" s="332" t="s">
        <v>0</v>
      </c>
      <c r="O366" s="243"/>
      <c r="P366" s="124" t="str">
        <f t="shared" si="108"/>
        <v>oui</v>
      </c>
      <c r="Q366" s="124" t="s">
        <v>602</v>
      </c>
      <c r="R366" s="355" t="s">
        <v>42</v>
      </c>
      <c r="S366" s="88"/>
    </row>
    <row r="367" spans="2:19" s="85" customFormat="1" ht="41.25" customHeight="1" x14ac:dyDescent="0.2">
      <c r="B367" s="129" t="s">
        <v>309</v>
      </c>
      <c r="C367" s="113" t="s">
        <v>556</v>
      </c>
      <c r="D367" s="129" t="s">
        <v>300</v>
      </c>
      <c r="E367" s="69"/>
      <c r="F367" s="261">
        <f>VLOOKUP(H367,Feuil2!$A$1:$B$5,2,0)</f>
        <v>0.2</v>
      </c>
      <c r="G367" s="61">
        <f>IF(H367="Information et Communication",1,IF(H367="Savoir-faire Savoir-être",2,IF(H367="Confort et hygiène",3,IF(H367="Qualité de la prestation",5,IF(H367="Développement Durable",4)))))</f>
        <v>5</v>
      </c>
      <c r="H367" s="209" t="s">
        <v>110</v>
      </c>
      <c r="I367" s="87" t="s">
        <v>313</v>
      </c>
      <c r="J367" s="115">
        <v>100</v>
      </c>
      <c r="K367" s="97">
        <f>IF(J367&lt;&gt;"",MAX(K$2:K366)+1,"")</f>
        <v>315</v>
      </c>
      <c r="L367" s="216" t="s">
        <v>304</v>
      </c>
      <c r="M367" s="217">
        <v>1</v>
      </c>
      <c r="N367" s="334" t="s">
        <v>0</v>
      </c>
      <c r="O367" s="244"/>
      <c r="P367" s="140" t="str">
        <f t="shared" si="108"/>
        <v>oui</v>
      </c>
      <c r="Q367" s="140" t="s">
        <v>327</v>
      </c>
      <c r="R367" s="356" t="s">
        <v>42</v>
      </c>
      <c r="S367" s="88"/>
    </row>
    <row r="368" spans="2:19" s="111" customFormat="1" ht="44.25" customHeight="1" x14ac:dyDescent="0.25">
      <c r="B368" s="83"/>
      <c r="C368" s="113" t="s">
        <v>556</v>
      </c>
      <c r="D368" s="83" t="s">
        <v>305</v>
      </c>
      <c r="E368" s="69"/>
      <c r="F368" s="261" t="e">
        <f>VLOOKUP(H368,Feuil2!$A$1:$B$5,2,0)</f>
        <v>#N/A</v>
      </c>
      <c r="G368" s="83"/>
      <c r="H368" s="227"/>
      <c r="I368" s="117"/>
      <c r="J368" s="115"/>
      <c r="K368" s="97" t="str">
        <f>IF(J368&lt;&gt;"",MAX(K$2:K367)+1,"")</f>
        <v/>
      </c>
      <c r="L368" s="125" t="s">
        <v>305</v>
      </c>
      <c r="M368" s="126"/>
      <c r="N368" s="239"/>
      <c r="O368" s="367"/>
      <c r="P368" s="137" t="str">
        <f t="shared" si="108"/>
        <v/>
      </c>
      <c r="Q368" s="125"/>
      <c r="R368" s="277"/>
      <c r="S368" s="88"/>
    </row>
    <row r="369" spans="2:19" s="111" customFormat="1" ht="36" customHeight="1" x14ac:dyDescent="0.2">
      <c r="B369" s="129" t="s">
        <v>268</v>
      </c>
      <c r="C369" s="113" t="s">
        <v>556</v>
      </c>
      <c r="D369" s="129" t="s">
        <v>305</v>
      </c>
      <c r="E369" s="69"/>
      <c r="F369" s="261">
        <f>VLOOKUP(H369,Feuil2!$A$1:$B$5,2,0)</f>
        <v>0.2</v>
      </c>
      <c r="G369" s="61">
        <f>IF(H369="Information et Communication",1,IF(H369="Savoir-faire Savoir-être",2,IF(H369="Confort et hygiène",3,IF(H369="Qualité de la prestation",5,IF(H369="Développement Durable",4)))))</f>
        <v>5</v>
      </c>
      <c r="H369" s="209" t="s">
        <v>110</v>
      </c>
      <c r="I369" s="118" t="s">
        <v>314</v>
      </c>
      <c r="J369" s="115">
        <v>100</v>
      </c>
      <c r="K369" s="97">
        <f>IF(J369&lt;&gt;"",MAX(K$2:K368)+1,"")</f>
        <v>316</v>
      </c>
      <c r="L369" s="358" t="s">
        <v>306</v>
      </c>
      <c r="M369" s="354">
        <v>1</v>
      </c>
      <c r="N369" s="329" t="s">
        <v>0</v>
      </c>
      <c r="O369" s="340"/>
      <c r="P369" s="327" t="str">
        <f t="shared" si="108"/>
        <v>oui</v>
      </c>
      <c r="Q369" s="327" t="s">
        <v>328</v>
      </c>
      <c r="R369" s="357" t="s">
        <v>42</v>
      </c>
      <c r="S369" s="88"/>
    </row>
    <row r="370" spans="2:19" s="85" customFormat="1" ht="37.5" customHeight="1" x14ac:dyDescent="0.2">
      <c r="B370" s="129" t="s">
        <v>268</v>
      </c>
      <c r="C370" s="113" t="s">
        <v>556</v>
      </c>
      <c r="D370" s="129" t="s">
        <v>305</v>
      </c>
      <c r="E370" s="69"/>
      <c r="F370" s="261">
        <f>VLOOKUP(H370,Feuil2!$A$1:$B$5,2,0)</f>
        <v>0.2</v>
      </c>
      <c r="G370" s="61">
        <f>IF(H370="Information et Communication",1,IF(H370="Savoir-faire Savoir-être",2,IF(H370="Confort et hygiène",3,IF(H370="Qualité de la prestation",5,IF(H370="Développement Durable",4)))))</f>
        <v>5</v>
      </c>
      <c r="H370" s="209" t="s">
        <v>110</v>
      </c>
      <c r="I370" s="87" t="s">
        <v>313</v>
      </c>
      <c r="J370" s="115">
        <v>100</v>
      </c>
      <c r="K370" s="97">
        <f>IF(J370&lt;&gt;"",MAX(K$2:K369)+1,"")</f>
        <v>317</v>
      </c>
      <c r="L370" s="462" t="s">
        <v>603</v>
      </c>
      <c r="M370" s="214">
        <v>1</v>
      </c>
      <c r="N370" s="332" t="s">
        <v>0</v>
      </c>
      <c r="O370" s="466"/>
      <c r="P370" s="124" t="str">
        <f>IF(ISERROR(SEARCH("Pas de NM possible",Q370)),"","oui")</f>
        <v/>
      </c>
      <c r="Q370" s="218" t="s">
        <v>792</v>
      </c>
      <c r="R370" s="355" t="s">
        <v>42</v>
      </c>
      <c r="S370" s="88"/>
    </row>
    <row r="371" spans="2:19" s="111" customFormat="1" ht="48.75" customHeight="1" x14ac:dyDescent="0.25">
      <c r="B371" s="129" t="s">
        <v>268</v>
      </c>
      <c r="C371" s="113" t="s">
        <v>556</v>
      </c>
      <c r="D371" s="129" t="s">
        <v>305</v>
      </c>
      <c r="E371" s="69"/>
      <c r="F371" s="261">
        <f>VLOOKUP(H371,Feuil2!$A$1:$B$5,2,0)</f>
        <v>0.2</v>
      </c>
      <c r="G371" s="61">
        <f>IF(H371="Information et Communication",1,IF(H371="Savoir-faire Savoir-être",2,IF(H371="Confort et hygiène",3,IF(H371="Qualité de la prestation",5,IF(H371="Développement Durable",4)))))</f>
        <v>5</v>
      </c>
      <c r="H371" s="209" t="s">
        <v>110</v>
      </c>
      <c r="I371" s="118"/>
      <c r="J371" s="115">
        <v>200</v>
      </c>
      <c r="K371" s="97">
        <f>IF(J371&lt;&gt;"",MAX(K$2:K370)+1,"")</f>
        <v>318</v>
      </c>
      <c r="L371" s="216" t="s">
        <v>410</v>
      </c>
      <c r="M371" s="217">
        <v>1</v>
      </c>
      <c r="N371" s="334" t="s">
        <v>0</v>
      </c>
      <c r="O371" s="246"/>
      <c r="P371" s="335" t="str">
        <f t="shared" si="108"/>
        <v/>
      </c>
      <c r="Q371" s="216" t="s">
        <v>411</v>
      </c>
      <c r="R371" s="245" t="s">
        <v>42</v>
      </c>
      <c r="S371" s="88"/>
    </row>
    <row r="372" spans="2:19" s="111" customFormat="1" ht="36.75" customHeight="1" x14ac:dyDescent="0.2">
      <c r="F372" s="261" t="e">
        <f>VLOOKUP(H372,Feuil2!$A$1:$B$5,2,0)</f>
        <v>#N/A</v>
      </c>
      <c r="J372" s="115"/>
      <c r="K372" s="97" t="str">
        <f>IF(J372&lt;&gt;"",MAX(K$2:K371)+1,"")</f>
        <v/>
      </c>
      <c r="L372" s="449" t="s">
        <v>557</v>
      </c>
      <c r="M372" s="450" t="s">
        <v>22</v>
      </c>
      <c r="N372" s="451" t="s">
        <v>23</v>
      </c>
      <c r="O372" s="448" t="s">
        <v>24</v>
      </c>
      <c r="P372" s="440" t="str">
        <f t="shared" si="108"/>
        <v/>
      </c>
      <c r="Q372" s="449" t="s">
        <v>25</v>
      </c>
      <c r="R372" s="439" t="s">
        <v>364</v>
      </c>
      <c r="S372" s="88"/>
    </row>
    <row r="373" spans="2:19" s="111" customFormat="1" ht="21" customHeight="1" x14ac:dyDescent="0.25">
      <c r="B373" s="130"/>
      <c r="C373" s="130" t="s">
        <v>557</v>
      </c>
      <c r="D373" s="130" t="s">
        <v>241</v>
      </c>
      <c r="E373" s="69"/>
      <c r="F373" s="261" t="e">
        <f>VLOOKUP(H373,Feuil2!$A$1:$B$5,2,0)</f>
        <v>#N/A</v>
      </c>
      <c r="G373" s="130"/>
      <c r="H373" s="229"/>
      <c r="I373" s="135"/>
      <c r="J373" s="115"/>
      <c r="K373" s="97" t="str">
        <f>IF(J373&lt;&gt;"",MAX(K$2:K372)+1,"")</f>
        <v/>
      </c>
      <c r="L373" s="127" t="s">
        <v>241</v>
      </c>
      <c r="M373" s="128"/>
      <c r="N373" s="303"/>
      <c r="O373" s="367"/>
      <c r="P373" s="137" t="str">
        <f t="shared" si="108"/>
        <v/>
      </c>
      <c r="Q373" s="304"/>
      <c r="R373" s="325"/>
      <c r="S373" s="88"/>
    </row>
    <row r="374" spans="2:19" s="85" customFormat="1" ht="36.75" customHeight="1" x14ac:dyDescent="0.2">
      <c r="B374" s="61" t="s">
        <v>268</v>
      </c>
      <c r="C374" s="61" t="s">
        <v>557</v>
      </c>
      <c r="D374" s="61" t="s">
        <v>241</v>
      </c>
      <c r="E374" s="69"/>
      <c r="F374" s="261">
        <f>VLOOKUP(H374,Feuil2!$A$1:$B$5,2,0)</f>
        <v>0.1</v>
      </c>
      <c r="G374" s="61">
        <f>IF(H374="Information et Communication",1,IF(H374="Savoir-faire Savoir-être",2,IF(H374="Confort et hygiène",3,IF(H374="Qualité de la prestation",5,IF(H374="Développement Durable",4)))))</f>
        <v>4</v>
      </c>
      <c r="H374" s="228" t="s">
        <v>243</v>
      </c>
      <c r="I374" s="87" t="s">
        <v>244</v>
      </c>
      <c r="J374" s="115">
        <v>100</v>
      </c>
      <c r="K374" s="97">
        <f>IF(J374&lt;&gt;"",MAX(K$2:K373)+1,"")</f>
        <v>319</v>
      </c>
      <c r="L374" s="522" t="s">
        <v>245</v>
      </c>
      <c r="M374" s="553">
        <v>1</v>
      </c>
      <c r="N374" s="523" t="s">
        <v>0</v>
      </c>
      <c r="O374" s="524"/>
      <c r="P374" s="522" t="str">
        <f t="shared" si="108"/>
        <v/>
      </c>
      <c r="Q374" s="522" t="s">
        <v>319</v>
      </c>
      <c r="R374" s="330" t="s">
        <v>588</v>
      </c>
      <c r="S374" s="88"/>
    </row>
    <row r="375" spans="2:19" s="111" customFormat="1" ht="36.75" customHeight="1" x14ac:dyDescent="0.2">
      <c r="B375" s="61" t="s">
        <v>268</v>
      </c>
      <c r="C375" s="130" t="s">
        <v>557</v>
      </c>
      <c r="D375" s="61" t="s">
        <v>241</v>
      </c>
      <c r="E375" s="69"/>
      <c r="F375" s="261">
        <f>VLOOKUP(H375,Feuil2!$A$1:$B$5,2,0)</f>
        <v>0.1</v>
      </c>
      <c r="G375" s="61">
        <f>IF(H375="Information et Communication",1,IF(H375="Savoir-faire Savoir-être",2,IF(H375="Confort et hygiène",3,IF(H375="Qualité de la prestation",5,IF(H375="Développement Durable",4)))))</f>
        <v>4</v>
      </c>
      <c r="H375" s="228" t="s">
        <v>243</v>
      </c>
      <c r="I375" s="87" t="s">
        <v>244</v>
      </c>
      <c r="J375" s="115">
        <v>100</v>
      </c>
      <c r="K375" s="97">
        <f>IF(J375&lt;&gt;"",MAX(K$2:K374)+1,"")</f>
        <v>320</v>
      </c>
      <c r="L375" s="502" t="s">
        <v>247</v>
      </c>
      <c r="M375" s="503">
        <v>1</v>
      </c>
      <c r="N375" s="504" t="s">
        <v>0</v>
      </c>
      <c r="O375" s="505"/>
      <c r="P375" s="502" t="str">
        <f t="shared" ref="P375" si="111">IF(ISERROR(SEARCH("Pas de NM possible",Q375)),"","oui")</f>
        <v/>
      </c>
      <c r="Q375" s="502" t="s">
        <v>319</v>
      </c>
      <c r="R375" s="476" t="s">
        <v>588</v>
      </c>
      <c r="S375" s="88"/>
    </row>
    <row r="376" spans="2:19" s="111" customFormat="1" ht="36.75" customHeight="1" x14ac:dyDescent="0.2">
      <c r="B376" s="61" t="s">
        <v>309</v>
      </c>
      <c r="C376" s="130" t="s">
        <v>557</v>
      </c>
      <c r="D376" s="61" t="s">
        <v>660</v>
      </c>
      <c r="E376" s="69" t="s">
        <v>424</v>
      </c>
      <c r="F376" s="261">
        <f>VLOOKUP(H376,Feuil2!$A$1:$B$5,2,0)</f>
        <v>0.1</v>
      </c>
      <c r="G376" s="61">
        <f>IF(H376="Information et Communication",1,IF(H376="Savoir-faire Savoir-être",2,IF(H376="Confort et hygiène",3,IF(H376="Qualité de la prestation",5,IF(H376="Développement Durable",4)))))</f>
        <v>4</v>
      </c>
      <c r="H376" s="228" t="s">
        <v>243</v>
      </c>
      <c r="I376" s="87" t="s">
        <v>244</v>
      </c>
      <c r="J376" s="115">
        <v>100</v>
      </c>
      <c r="K376" s="97">
        <f>IF(J376&lt;&gt;"",MAX(K$2:K375)+1,"")</f>
        <v>321</v>
      </c>
      <c r="L376" s="515" t="s">
        <v>712</v>
      </c>
      <c r="M376" s="492">
        <v>3</v>
      </c>
      <c r="N376" s="479" t="str">
        <f>IF('RESULTAT GLOBAL'!I$28="NON","Non Mesuré","OUI")</f>
        <v>OUI</v>
      </c>
      <c r="O376" s="244" t="str">
        <f>IF('RESULTAT GLOBAL'!I$28="NON","Activité non concernée","")</f>
        <v/>
      </c>
      <c r="P376" s="491" t="str">
        <f t="shared" si="108"/>
        <v/>
      </c>
      <c r="Q376" s="491"/>
      <c r="R376" s="493" t="s">
        <v>588</v>
      </c>
      <c r="S376" s="88"/>
    </row>
    <row r="377" spans="2:19" s="111" customFormat="1" ht="21" customHeight="1" x14ac:dyDescent="0.25">
      <c r="B377" s="61" t="s">
        <v>268</v>
      </c>
      <c r="C377" s="61" t="s">
        <v>557</v>
      </c>
      <c r="D377" s="130" t="s">
        <v>248</v>
      </c>
      <c r="E377" s="69"/>
      <c r="F377" s="261" t="e">
        <f>VLOOKUP(H377,Feuil2!$A$1:$B$5,2,0)</f>
        <v>#N/A</v>
      </c>
      <c r="G377" s="130"/>
      <c r="H377" s="229"/>
      <c r="I377" s="135"/>
      <c r="J377" s="115"/>
      <c r="K377" s="97" t="str">
        <f>IF(J377&lt;&gt;"",MAX(K$2:K376)+1,"")</f>
        <v/>
      </c>
      <c r="L377" s="127" t="s">
        <v>248</v>
      </c>
      <c r="M377" s="128"/>
      <c r="N377" s="303"/>
      <c r="O377" s="367"/>
      <c r="P377" s="137" t="str">
        <f t="shared" si="108"/>
        <v/>
      </c>
      <c r="Q377" s="304"/>
      <c r="R377" s="325"/>
      <c r="S377" s="88"/>
    </row>
    <row r="378" spans="2:19" s="85" customFormat="1" ht="66.75" customHeight="1" x14ac:dyDescent="0.2">
      <c r="B378" s="61" t="s">
        <v>268</v>
      </c>
      <c r="C378" s="130" t="s">
        <v>557</v>
      </c>
      <c r="D378" s="61" t="s">
        <v>248</v>
      </c>
      <c r="E378" s="69"/>
      <c r="F378" s="261">
        <f>VLOOKUP(H378,Feuil2!$A$1:$B$5,2,0)</f>
        <v>0.1</v>
      </c>
      <c r="G378" s="61">
        <f t="shared" ref="G378:G383" si="112">IF(H378="Information et Communication",1,IF(H378="Savoir-faire Savoir-être",2,IF(H378="Confort et hygiène",3,IF(H378="Qualité de la prestation",5,IF(H378="Développement Durable",4)))))</f>
        <v>4</v>
      </c>
      <c r="H378" s="225" t="s">
        <v>243</v>
      </c>
      <c r="I378" s="117" t="s">
        <v>249</v>
      </c>
      <c r="J378" s="115">
        <v>100</v>
      </c>
      <c r="K378" s="97">
        <f>IF(J378&lt;&gt;"",MAX(K$2:K377)+1,"")</f>
        <v>322</v>
      </c>
      <c r="L378" s="327" t="s">
        <v>737</v>
      </c>
      <c r="M378" s="328">
        <v>1</v>
      </c>
      <c r="N378" s="329" t="s">
        <v>0</v>
      </c>
      <c r="O378" s="467"/>
      <c r="P378" s="327" t="str">
        <f t="shared" si="108"/>
        <v/>
      </c>
      <c r="Q378" s="327" t="s">
        <v>584</v>
      </c>
      <c r="R378" s="330" t="s">
        <v>588</v>
      </c>
    </row>
    <row r="379" spans="2:19" s="85" customFormat="1" ht="75.75" customHeight="1" x14ac:dyDescent="0.2">
      <c r="B379" s="61" t="s">
        <v>268</v>
      </c>
      <c r="C379" s="61" t="s">
        <v>557</v>
      </c>
      <c r="D379" s="61" t="s">
        <v>248</v>
      </c>
      <c r="E379" s="69"/>
      <c r="F379" s="261">
        <f>VLOOKUP(H379,Feuil2!$A$1:$B$5,2,0)</f>
        <v>0.1</v>
      </c>
      <c r="G379" s="61">
        <f t="shared" si="112"/>
        <v>4</v>
      </c>
      <c r="H379" s="225" t="s">
        <v>243</v>
      </c>
      <c r="I379" s="117" t="s">
        <v>249</v>
      </c>
      <c r="J379" s="115">
        <v>100</v>
      </c>
      <c r="K379" s="97">
        <f>IF(J379&lt;&gt;"",MAX(K$2:K378)+1,"")</f>
        <v>323</v>
      </c>
      <c r="L379" s="124" t="s">
        <v>752</v>
      </c>
      <c r="M379" s="331">
        <v>1</v>
      </c>
      <c r="N379" s="332" t="s">
        <v>0</v>
      </c>
      <c r="O379" s="468"/>
      <c r="P379" s="124" t="str">
        <f t="shared" si="108"/>
        <v/>
      </c>
      <c r="Q379" s="124" t="s">
        <v>413</v>
      </c>
      <c r="R379" s="242" t="s">
        <v>588</v>
      </c>
    </row>
    <row r="380" spans="2:19" s="85" customFormat="1" ht="90.75" customHeight="1" x14ac:dyDescent="0.2">
      <c r="B380" s="61" t="s">
        <v>268</v>
      </c>
      <c r="C380" s="130" t="s">
        <v>557</v>
      </c>
      <c r="D380" s="61" t="s">
        <v>248</v>
      </c>
      <c r="E380" s="69"/>
      <c r="F380" s="261">
        <f>VLOOKUP(H380,Feuil2!$A$1:$B$5,2,0)</f>
        <v>0.1</v>
      </c>
      <c r="G380" s="61">
        <f t="shared" si="112"/>
        <v>4</v>
      </c>
      <c r="H380" s="225" t="s">
        <v>243</v>
      </c>
      <c r="I380" s="117" t="s">
        <v>251</v>
      </c>
      <c r="J380" s="115">
        <v>100</v>
      </c>
      <c r="K380" s="97">
        <f>IF(J380&lt;&gt;"",MAX(K$2:K379)+1,"")</f>
        <v>324</v>
      </c>
      <c r="L380" s="124" t="s">
        <v>736</v>
      </c>
      <c r="M380" s="331">
        <v>1</v>
      </c>
      <c r="N380" s="332" t="s">
        <v>0</v>
      </c>
      <c r="O380" s="468"/>
      <c r="P380" s="124" t="str">
        <f t="shared" si="108"/>
        <v/>
      </c>
      <c r="Q380" s="124" t="s">
        <v>414</v>
      </c>
      <c r="R380" s="242" t="s">
        <v>588</v>
      </c>
    </row>
    <row r="381" spans="2:19" s="85" customFormat="1" ht="75.75" customHeight="1" x14ac:dyDescent="0.2">
      <c r="B381" s="61" t="s">
        <v>268</v>
      </c>
      <c r="C381" s="61" t="s">
        <v>557</v>
      </c>
      <c r="D381" s="61" t="s">
        <v>248</v>
      </c>
      <c r="E381" s="69"/>
      <c r="F381" s="261">
        <f>VLOOKUP(H381,Feuil2!$A$1:$B$5,2,0)</f>
        <v>0.1</v>
      </c>
      <c r="G381" s="61">
        <f t="shared" si="112"/>
        <v>4</v>
      </c>
      <c r="H381" s="225" t="s">
        <v>243</v>
      </c>
      <c r="I381" s="117" t="s">
        <v>251</v>
      </c>
      <c r="J381" s="115">
        <v>100</v>
      </c>
      <c r="K381" s="97">
        <f>IF(J381&lt;&gt;"",MAX(K$2:K380)+1,"")</f>
        <v>325</v>
      </c>
      <c r="L381" s="124" t="s">
        <v>307</v>
      </c>
      <c r="M381" s="331">
        <v>1</v>
      </c>
      <c r="N381" s="332" t="s">
        <v>0</v>
      </c>
      <c r="O381" s="468"/>
      <c r="P381" s="124" t="str">
        <f t="shared" si="108"/>
        <v/>
      </c>
      <c r="Q381" s="124" t="s">
        <v>415</v>
      </c>
      <c r="R381" s="242" t="s">
        <v>588</v>
      </c>
    </row>
    <row r="382" spans="2:19" s="85" customFormat="1" ht="45.75" customHeight="1" x14ac:dyDescent="0.2">
      <c r="B382" s="61" t="s">
        <v>268</v>
      </c>
      <c r="C382" s="130" t="s">
        <v>557</v>
      </c>
      <c r="D382" s="61" t="s">
        <v>248</v>
      </c>
      <c r="E382" s="69"/>
      <c r="F382" s="261">
        <f>VLOOKUP(H382,Feuil2!$A$1:$B$5,2,0)</f>
        <v>0.1</v>
      </c>
      <c r="G382" s="61">
        <f t="shared" si="112"/>
        <v>4</v>
      </c>
      <c r="H382" s="209" t="s">
        <v>243</v>
      </c>
      <c r="I382" s="118" t="s">
        <v>250</v>
      </c>
      <c r="J382" s="115">
        <v>100</v>
      </c>
      <c r="K382" s="97">
        <f>IF(J382&lt;&gt;"",MAX(K$2:K381)+1,"")</f>
        <v>326</v>
      </c>
      <c r="L382" s="124" t="s">
        <v>416</v>
      </c>
      <c r="M382" s="214">
        <v>1</v>
      </c>
      <c r="N382" s="332" t="s">
        <v>0</v>
      </c>
      <c r="O382" s="468"/>
      <c r="P382" s="124" t="str">
        <f t="shared" si="108"/>
        <v/>
      </c>
      <c r="Q382" s="124" t="s">
        <v>412</v>
      </c>
      <c r="R382" s="242" t="s">
        <v>588</v>
      </c>
    </row>
    <row r="383" spans="2:19" s="85" customFormat="1" ht="135" customHeight="1" x14ac:dyDescent="0.2">
      <c r="B383" s="61" t="s">
        <v>268</v>
      </c>
      <c r="C383" s="61" t="s">
        <v>557</v>
      </c>
      <c r="D383" s="61" t="s">
        <v>248</v>
      </c>
      <c r="E383" s="69"/>
      <c r="F383" s="261">
        <f>VLOOKUP(H383,Feuil2!$A$1:$B$5,2,0)</f>
        <v>0.1</v>
      </c>
      <c r="G383" s="61">
        <f t="shared" si="112"/>
        <v>4</v>
      </c>
      <c r="H383" s="225" t="s">
        <v>243</v>
      </c>
      <c r="I383" s="117" t="s">
        <v>315</v>
      </c>
      <c r="J383" s="115">
        <v>100</v>
      </c>
      <c r="K383" s="97">
        <f>IF(J383&lt;&gt;"",MAX(K$2:K382)+1,"")</f>
        <v>327</v>
      </c>
      <c r="L383" s="472" t="s">
        <v>308</v>
      </c>
      <c r="M383" s="214">
        <v>1</v>
      </c>
      <c r="N383" s="474" t="s">
        <v>0</v>
      </c>
      <c r="O383" s="687"/>
      <c r="P383" s="124" t="str">
        <f t="shared" si="108"/>
        <v/>
      </c>
      <c r="Q383" s="124" t="s">
        <v>582</v>
      </c>
      <c r="R383" s="242" t="s">
        <v>588</v>
      </c>
    </row>
    <row r="384" spans="2:19" s="85" customFormat="1" ht="42.75" customHeight="1" x14ac:dyDescent="0.2">
      <c r="B384" s="61" t="s">
        <v>268</v>
      </c>
      <c r="C384" s="61" t="s">
        <v>557</v>
      </c>
      <c r="D384" s="61" t="s">
        <v>439</v>
      </c>
      <c r="E384" s="69" t="s">
        <v>424</v>
      </c>
      <c r="F384" s="261">
        <f>VLOOKUP(H384,Feuil2!$A$1:$B$5,2,0)</f>
        <v>0.1</v>
      </c>
      <c r="G384" s="61">
        <f t="shared" ref="G384" si="113">IF(H384="Information et Communication",1,IF(H384="Savoir-faire Savoir-être",2,IF(H384="Confort et hygiène",3,IF(H384="Qualité de la prestation",5,IF(H384="Développement Durable",4)))))</f>
        <v>4</v>
      </c>
      <c r="H384" s="225" t="s">
        <v>243</v>
      </c>
      <c r="I384" s="117" t="s">
        <v>315</v>
      </c>
      <c r="J384" s="115">
        <v>100</v>
      </c>
      <c r="K384" s="97">
        <f>IF(J384&lt;&gt;"",MAX(K$2:K383)+1,"")</f>
        <v>328</v>
      </c>
      <c r="L384" s="688" t="s">
        <v>445</v>
      </c>
      <c r="M384" s="214">
        <v>1</v>
      </c>
      <c r="N384" s="504" t="str">
        <f>IF('RESULTAT GLOBAL'!I$30="NON","Non Mesuré","OUI")</f>
        <v>OUI</v>
      </c>
      <c r="O384" s="684" t="str">
        <f>IF('RESULTAT GLOBAL'!I$30="NON","Activité non concernée","")</f>
        <v/>
      </c>
      <c r="P384" s="124" t="str">
        <f t="shared" ref="P384" si="114">IF(ISERROR(SEARCH("Pas de NM possible",Q384)),"","oui")</f>
        <v/>
      </c>
      <c r="Q384" s="124"/>
      <c r="R384" s="355" t="s">
        <v>42</v>
      </c>
    </row>
    <row r="385" spans="1:19" s="85" customFormat="1" ht="42.75" customHeight="1" x14ac:dyDescent="0.2">
      <c r="B385" s="61" t="s">
        <v>268</v>
      </c>
      <c r="C385" s="130" t="s">
        <v>557</v>
      </c>
      <c r="D385" s="61" t="s">
        <v>439</v>
      </c>
      <c r="E385" s="69" t="s">
        <v>424</v>
      </c>
      <c r="F385" s="261">
        <f>VLOOKUP(H385,Feuil2!$A$1:$B$5,2,0)</f>
        <v>0.1</v>
      </c>
      <c r="G385" s="61">
        <f t="shared" ref="G385" si="115">IF(H385="Information et Communication",1,IF(H385="Savoir-faire Savoir-être",2,IF(H385="Confort et hygiène",3,IF(H385="Qualité de la prestation",5,IF(H385="Développement Durable",4)))))</f>
        <v>4</v>
      </c>
      <c r="H385" s="225" t="s">
        <v>243</v>
      </c>
      <c r="I385" s="117" t="s">
        <v>315</v>
      </c>
      <c r="J385" s="115">
        <v>100</v>
      </c>
      <c r="K385" s="97">
        <f>IF(J385&lt;&gt;"",MAX(K$2:K384)+1,"")</f>
        <v>329</v>
      </c>
      <c r="L385" s="689" t="s">
        <v>446</v>
      </c>
      <c r="M385" s="217">
        <v>1</v>
      </c>
      <c r="N385" s="479" t="str">
        <f>IF('RESULTAT GLOBAL'!I$30="NON","Non Mesuré","OUI")</f>
        <v>OUI</v>
      </c>
      <c r="O385" s="686" t="str">
        <f>IF('RESULTAT GLOBAL'!I$30="NON","Activité non concernée","")</f>
        <v/>
      </c>
      <c r="P385" s="140" t="str">
        <f t="shared" ref="P385" si="116">IF(ISERROR(SEARCH("Pas de NM possible",Q385)),"","oui")</f>
        <v/>
      </c>
      <c r="Q385" s="140"/>
      <c r="R385" s="245" t="s">
        <v>588</v>
      </c>
    </row>
    <row r="386" spans="1:19" s="85" customFormat="1" ht="21" customHeight="1" x14ac:dyDescent="0.25">
      <c r="B386" s="61" t="s">
        <v>268</v>
      </c>
      <c r="C386" s="61" t="s">
        <v>557</v>
      </c>
      <c r="D386" s="130" t="s">
        <v>252</v>
      </c>
      <c r="E386" s="69"/>
      <c r="F386" s="261" t="e">
        <f>VLOOKUP(H386,Feuil2!$A$1:$B$5,2,0)</f>
        <v>#N/A</v>
      </c>
      <c r="G386" s="130"/>
      <c r="H386" s="230"/>
      <c r="I386" s="136"/>
      <c r="J386" s="115"/>
      <c r="K386" s="97" t="str">
        <f>IF(J386&lt;&gt;"",MAX(K$2:K385)+1,"")</f>
        <v/>
      </c>
      <c r="L386" s="127" t="s">
        <v>252</v>
      </c>
      <c r="M386" s="128"/>
      <c r="N386" s="239"/>
      <c r="O386" s="374"/>
      <c r="P386" s="137" t="str">
        <f t="shared" si="108"/>
        <v/>
      </c>
      <c r="Q386" s="137"/>
      <c r="R386" s="325"/>
    </row>
    <row r="387" spans="1:19" s="85" customFormat="1" ht="45.75" customHeight="1" x14ac:dyDescent="0.25">
      <c r="B387" s="61" t="s">
        <v>268</v>
      </c>
      <c r="C387" s="130" t="s">
        <v>557</v>
      </c>
      <c r="D387" s="61" t="s">
        <v>252</v>
      </c>
      <c r="E387" s="69"/>
      <c r="F387" s="261">
        <f>VLOOKUP(H387,Feuil2!$A$1:$B$5,2,0)</f>
        <v>0.1</v>
      </c>
      <c r="G387" s="61">
        <f>IF(H387="Information et Communication",1,IF(H387="Savoir-faire Savoir-être",2,IF(H387="Confort et hygiène",3,IF(H387="Qualité de la prestation",5,IF(H387="Développement Durable",4)))))</f>
        <v>4</v>
      </c>
      <c r="H387" s="225" t="s">
        <v>243</v>
      </c>
      <c r="I387" s="87" t="s">
        <v>244</v>
      </c>
      <c r="J387" s="115">
        <v>100</v>
      </c>
      <c r="K387" s="97">
        <f>IF(J387&lt;&gt;"",MAX(K$2:K386)+1,"")</f>
        <v>330</v>
      </c>
      <c r="L387" s="359" t="s">
        <v>242</v>
      </c>
      <c r="M387" s="360">
        <v>1</v>
      </c>
      <c r="N387" s="361" t="s">
        <v>0</v>
      </c>
      <c r="O387" s="362"/>
      <c r="P387" s="363" t="str">
        <f>IF(ISERROR(SEARCH("Pas de NM possible",Q387)),"","oui")</f>
        <v/>
      </c>
      <c r="Q387" s="359" t="s">
        <v>417</v>
      </c>
      <c r="R387" s="364" t="s">
        <v>42</v>
      </c>
    </row>
    <row r="388" spans="1:19" s="111" customFormat="1" ht="36.75" customHeight="1" x14ac:dyDescent="0.2">
      <c r="F388" s="261" t="e">
        <f>VLOOKUP(H388,Feuil2!$A$1:$B$5,2,0)</f>
        <v>#N/A</v>
      </c>
      <c r="J388" s="115"/>
      <c r="K388" s="97" t="str">
        <f>IF(J388&lt;&gt;"",MAX(K$2:K387)+1,"")</f>
        <v/>
      </c>
      <c r="L388" s="449" t="s">
        <v>557</v>
      </c>
      <c r="M388" s="450" t="s">
        <v>22</v>
      </c>
      <c r="N388" s="451" t="s">
        <v>23</v>
      </c>
      <c r="O388" s="448" t="s">
        <v>24</v>
      </c>
      <c r="P388" s="440" t="str">
        <f t="shared" ref="P388" si="117">IF(ISERROR(SEARCH("Pas de NM possible",Q388)),"","oui")</f>
        <v/>
      </c>
      <c r="Q388" s="449" t="s">
        <v>25</v>
      </c>
      <c r="R388" s="439" t="s">
        <v>364</v>
      </c>
      <c r="S388" s="88"/>
    </row>
    <row r="389" spans="1:19" s="85" customFormat="1" ht="21" customHeight="1" x14ac:dyDescent="0.25">
      <c r="B389" s="130"/>
      <c r="C389" s="61" t="s">
        <v>557</v>
      </c>
      <c r="D389" s="130" t="s">
        <v>254</v>
      </c>
      <c r="E389" s="69"/>
      <c r="F389" s="261" t="e">
        <f>VLOOKUP(H389,Feuil2!$A$1:$B$5,2,0)</f>
        <v>#N/A</v>
      </c>
      <c r="G389" s="130"/>
      <c r="H389" s="229"/>
      <c r="I389" s="135"/>
      <c r="J389" s="115"/>
      <c r="K389" s="97" t="str">
        <f>IF(J389&lt;&gt;"",MAX(K$2:K388)+1,"")</f>
        <v/>
      </c>
      <c r="L389" s="127" t="s">
        <v>254</v>
      </c>
      <c r="M389" s="128"/>
      <c r="N389" s="303"/>
      <c r="O389" s="374"/>
      <c r="P389" s="137" t="str">
        <f t="shared" si="108"/>
        <v/>
      </c>
      <c r="Q389" s="304"/>
      <c r="R389" s="325"/>
    </row>
    <row r="390" spans="1:19" s="85" customFormat="1" ht="45.75" customHeight="1" x14ac:dyDescent="0.25">
      <c r="A390" s="569" t="s">
        <v>715</v>
      </c>
      <c r="B390" s="61" t="s">
        <v>309</v>
      </c>
      <c r="C390" s="130" t="s">
        <v>557</v>
      </c>
      <c r="D390" s="61" t="s">
        <v>254</v>
      </c>
      <c r="E390" s="69"/>
      <c r="F390" s="261">
        <f>VLOOKUP(H390,Feuil2!$A$1:$B$5,2,0)</f>
        <v>0.1</v>
      </c>
      <c r="G390" s="61">
        <f t="shared" ref="G390:G395" si="118">IF(H390="Information et Communication",1,IF(H390="Savoir-faire Savoir-être",2,IF(H390="Confort et hygiène",3,IF(H390="Qualité de la prestation",5,IF(H390="Développement Durable",4)))))</f>
        <v>4</v>
      </c>
      <c r="H390" s="225" t="s">
        <v>243</v>
      </c>
      <c r="I390" s="87" t="s">
        <v>255</v>
      </c>
      <c r="J390" s="115">
        <v>100</v>
      </c>
      <c r="K390" s="97">
        <f>IF(J390&lt;&gt;"",MAX(K$2:K389)+1,"")</f>
        <v>331</v>
      </c>
      <c r="L390" s="659" t="s">
        <v>740</v>
      </c>
      <c r="M390" s="660">
        <v>3</v>
      </c>
      <c r="N390" s="661" t="s">
        <v>0</v>
      </c>
      <c r="O390" s="671"/>
      <c r="P390" s="659" t="str">
        <f t="shared" si="108"/>
        <v/>
      </c>
      <c r="Q390" s="659" t="s">
        <v>739</v>
      </c>
      <c r="R390" s="330" t="s">
        <v>588</v>
      </c>
    </row>
    <row r="391" spans="1:19" s="85" customFormat="1" ht="45" customHeight="1" x14ac:dyDescent="0.2">
      <c r="B391" s="61" t="s">
        <v>268</v>
      </c>
      <c r="C391" s="61" t="s">
        <v>557</v>
      </c>
      <c r="D391" s="61" t="s">
        <v>254</v>
      </c>
      <c r="E391" s="69"/>
      <c r="F391" s="261">
        <f>VLOOKUP(H391,Feuil2!$A$1:$B$5,2,0)</f>
        <v>0.1</v>
      </c>
      <c r="G391" s="61">
        <f>IF(H391="Information et Communication",1,IF(H391="Savoir-faire Savoir-être",2,IF(H391="Confort et hygiène",3,IF(H391="Qualité de la prestation",5,IF(H391="Développement Durable",4)))))</f>
        <v>4</v>
      </c>
      <c r="H391" s="225" t="s">
        <v>243</v>
      </c>
      <c r="I391" s="87" t="s">
        <v>256</v>
      </c>
      <c r="J391" s="115">
        <v>100</v>
      </c>
      <c r="K391" s="97">
        <f>IF(J391&lt;&gt;"",MAX(K$2:K390)+1,"")</f>
        <v>332</v>
      </c>
      <c r="L391" s="124" t="s">
        <v>418</v>
      </c>
      <c r="M391" s="331">
        <v>3</v>
      </c>
      <c r="N391" s="332" t="s">
        <v>0</v>
      </c>
      <c r="O391" s="468"/>
      <c r="P391" s="124" t="str">
        <f t="shared" si="108"/>
        <v/>
      </c>
      <c r="Q391" s="124" t="s">
        <v>419</v>
      </c>
      <c r="R391" s="242" t="s">
        <v>588</v>
      </c>
    </row>
    <row r="392" spans="1:19" s="85" customFormat="1" ht="57.75" customHeight="1" x14ac:dyDescent="0.2">
      <c r="B392" s="61" t="s">
        <v>268</v>
      </c>
      <c r="C392" s="130" t="s">
        <v>557</v>
      </c>
      <c r="D392" s="61" t="s">
        <v>254</v>
      </c>
      <c r="E392" s="69"/>
      <c r="F392" s="261">
        <f>VLOOKUP(H392,Feuil2!$A$1:$B$5,2,0)</f>
        <v>0.1</v>
      </c>
      <c r="G392" s="61">
        <f t="shared" si="118"/>
        <v>4</v>
      </c>
      <c r="H392" s="225" t="s">
        <v>243</v>
      </c>
      <c r="I392" s="87" t="s">
        <v>256</v>
      </c>
      <c r="J392" s="115">
        <v>100</v>
      </c>
      <c r="K392" s="97">
        <f>IF(J392&lt;&gt;"",MAX(K$2:K391)+1,"")</f>
        <v>333</v>
      </c>
      <c r="L392" s="124" t="s">
        <v>420</v>
      </c>
      <c r="M392" s="331">
        <v>3</v>
      </c>
      <c r="N392" s="332" t="s">
        <v>0</v>
      </c>
      <c r="O392" s="468"/>
      <c r="P392" s="124" t="str">
        <f t="shared" si="108"/>
        <v/>
      </c>
      <c r="Q392" s="124" t="s">
        <v>320</v>
      </c>
      <c r="R392" s="242" t="s">
        <v>588</v>
      </c>
    </row>
    <row r="393" spans="1:19" s="85" customFormat="1" ht="36.75" customHeight="1" x14ac:dyDescent="0.2">
      <c r="B393" s="61" t="s">
        <v>309</v>
      </c>
      <c r="C393" s="61" t="s">
        <v>557</v>
      </c>
      <c r="D393" s="61" t="s">
        <v>254</v>
      </c>
      <c r="E393" s="69"/>
      <c r="F393" s="261">
        <f>VLOOKUP(H393,Feuil2!$A$1:$B$5,2,0)</f>
        <v>0.1</v>
      </c>
      <c r="G393" s="61">
        <f t="shared" si="118"/>
        <v>4</v>
      </c>
      <c r="H393" s="225" t="s">
        <v>243</v>
      </c>
      <c r="I393" s="118" t="s">
        <v>316</v>
      </c>
      <c r="J393" s="115">
        <v>100</v>
      </c>
      <c r="K393" s="97">
        <f>IF(J393&lt;&gt;"",MAX(K$2:K392)+1,"")</f>
        <v>334</v>
      </c>
      <c r="L393" s="124" t="s">
        <v>258</v>
      </c>
      <c r="M393" s="331">
        <v>3</v>
      </c>
      <c r="N393" s="332" t="s">
        <v>0</v>
      </c>
      <c r="O393" s="468"/>
      <c r="P393" s="124" t="str">
        <f t="shared" si="108"/>
        <v/>
      </c>
      <c r="Q393" s="124" t="s">
        <v>321</v>
      </c>
      <c r="R393" s="242" t="s">
        <v>588</v>
      </c>
    </row>
    <row r="394" spans="1:19" s="85" customFormat="1" ht="36.75" customHeight="1" x14ac:dyDescent="0.2">
      <c r="B394" s="61" t="s">
        <v>268</v>
      </c>
      <c r="C394" s="130" t="s">
        <v>557</v>
      </c>
      <c r="D394" s="61" t="s">
        <v>254</v>
      </c>
      <c r="E394" s="69"/>
      <c r="F394" s="261">
        <f>VLOOKUP(H394,Feuil2!$A$1:$B$5,2,0)</f>
        <v>0.1</v>
      </c>
      <c r="G394" s="61">
        <f t="shared" si="118"/>
        <v>4</v>
      </c>
      <c r="H394" s="231" t="s">
        <v>243</v>
      </c>
      <c r="I394" s="87" t="s">
        <v>257</v>
      </c>
      <c r="J394" s="115">
        <v>100</v>
      </c>
      <c r="K394" s="97">
        <f>IF(J394&lt;&gt;"",MAX(K$2:K393)+1,"")</f>
        <v>335</v>
      </c>
      <c r="L394" s="124" t="s">
        <v>259</v>
      </c>
      <c r="M394" s="331">
        <v>1</v>
      </c>
      <c r="N394" s="332" t="s">
        <v>0</v>
      </c>
      <c r="O394" s="468"/>
      <c r="P394" s="124" t="str">
        <f t="shared" si="108"/>
        <v/>
      </c>
      <c r="Q394" s="124" t="s">
        <v>322</v>
      </c>
      <c r="R394" s="242" t="s">
        <v>588</v>
      </c>
    </row>
    <row r="395" spans="1:19" s="85" customFormat="1" ht="36.75" customHeight="1" x14ac:dyDescent="0.2">
      <c r="B395" s="61" t="s">
        <v>309</v>
      </c>
      <c r="C395" s="61" t="s">
        <v>557</v>
      </c>
      <c r="D395" s="61" t="s">
        <v>254</v>
      </c>
      <c r="E395" s="69"/>
      <c r="F395" s="261">
        <f>VLOOKUP(H395,Feuil2!$A$1:$B$5,2,0)</f>
        <v>0.1</v>
      </c>
      <c r="G395" s="61">
        <f t="shared" si="118"/>
        <v>4</v>
      </c>
      <c r="H395" s="137" t="s">
        <v>243</v>
      </c>
      <c r="I395" s="87" t="s">
        <v>257</v>
      </c>
      <c r="J395" s="115">
        <v>100</v>
      </c>
      <c r="K395" s="97">
        <f>IF(J395&lt;&gt;"",MAX(K$2:K394)+1,"")</f>
        <v>336</v>
      </c>
      <c r="L395" s="124" t="s">
        <v>260</v>
      </c>
      <c r="M395" s="331">
        <v>1</v>
      </c>
      <c r="N395" s="332" t="s">
        <v>0</v>
      </c>
      <c r="O395" s="468"/>
      <c r="P395" s="124" t="str">
        <f t="shared" si="108"/>
        <v/>
      </c>
      <c r="Q395" s="124" t="s">
        <v>323</v>
      </c>
      <c r="R395" s="242" t="s">
        <v>588</v>
      </c>
    </row>
    <row r="396" spans="1:19" s="85" customFormat="1" ht="36.75" customHeight="1" x14ac:dyDescent="0.2">
      <c r="B396" s="61" t="s">
        <v>268</v>
      </c>
      <c r="C396" s="130" t="s">
        <v>557</v>
      </c>
      <c r="D396" s="61" t="s">
        <v>254</v>
      </c>
      <c r="E396" s="69"/>
      <c r="F396" s="261">
        <f>VLOOKUP(H396,Feuil2!$A$1:$B$5,2,0)</f>
        <v>0.1</v>
      </c>
      <c r="G396" s="61">
        <f>IF(H396="Information et Communication",1,IF(H396="Savoir-faire Savoir-être",2,IF(H396="Confort et hygiène",3,IF(H396="Qualité de la prestation",5,IF(H396="Développement Durable",4)))))</f>
        <v>1</v>
      </c>
      <c r="H396" s="225" t="s">
        <v>40</v>
      </c>
      <c r="I396" s="87" t="s">
        <v>317</v>
      </c>
      <c r="J396" s="115">
        <v>100</v>
      </c>
      <c r="K396" s="97">
        <f>IF(J396&lt;&gt;"",MAX(K$2:K395)+1,"")</f>
        <v>337</v>
      </c>
      <c r="L396" s="124" t="s">
        <v>423</v>
      </c>
      <c r="M396" s="331">
        <v>3</v>
      </c>
      <c r="N396" s="332" t="s">
        <v>0</v>
      </c>
      <c r="O396" s="468"/>
      <c r="P396" s="124" t="str">
        <f>IF(ISERROR(SEARCH("Pas de NM possible",Q396)),"","oui")</f>
        <v/>
      </c>
      <c r="Q396" s="124"/>
      <c r="R396" s="242" t="s">
        <v>588</v>
      </c>
    </row>
    <row r="397" spans="1:19" s="85" customFormat="1" ht="33.75" customHeight="1" x14ac:dyDescent="0.25">
      <c r="B397" s="61" t="s">
        <v>268</v>
      </c>
      <c r="C397" s="61" t="s">
        <v>557</v>
      </c>
      <c r="D397" s="61" t="s">
        <v>254</v>
      </c>
      <c r="E397" s="69"/>
      <c r="F397" s="261">
        <f>VLOOKUP(H397,Feuil2!$A$1:$B$5,2,0)</f>
        <v>0.1</v>
      </c>
      <c r="G397" s="61">
        <f t="shared" ref="G397:G398" si="119">IF(H397="Information et Communication",1,IF(H397="Savoir-faire Savoir-être",2,IF(H397="Confort et hygiène",3,IF(H397="Qualité de la prestation",5,IF(H397="Développement Durable",4)))))</f>
        <v>1</v>
      </c>
      <c r="H397" s="225" t="s">
        <v>40</v>
      </c>
      <c r="I397" s="87"/>
      <c r="J397" s="115">
        <v>200</v>
      </c>
      <c r="K397" s="97">
        <f>IF(J397&lt;&gt;"",MAX(K$2:K396)+1,"")</f>
        <v>338</v>
      </c>
      <c r="L397" s="124" t="s">
        <v>552</v>
      </c>
      <c r="M397" s="331">
        <v>3</v>
      </c>
      <c r="N397" s="332" t="s">
        <v>0</v>
      </c>
      <c r="O397" s="243"/>
      <c r="P397" s="338" t="str">
        <f t="shared" si="108"/>
        <v/>
      </c>
      <c r="Q397" s="124" t="s">
        <v>606</v>
      </c>
      <c r="R397" s="242" t="s">
        <v>588</v>
      </c>
    </row>
    <row r="398" spans="1:19" s="85" customFormat="1" ht="40.5" customHeight="1" x14ac:dyDescent="0.25">
      <c r="B398" s="61" t="s">
        <v>268</v>
      </c>
      <c r="C398" s="130" t="s">
        <v>557</v>
      </c>
      <c r="D398" s="61" t="s">
        <v>254</v>
      </c>
      <c r="E398" s="69"/>
      <c r="F398" s="261">
        <f>VLOOKUP(H398,Feuil2!$A$1:$B$5,2,0)</f>
        <v>0.1</v>
      </c>
      <c r="G398" s="61">
        <f t="shared" si="119"/>
        <v>1</v>
      </c>
      <c r="H398" s="225" t="s">
        <v>40</v>
      </c>
      <c r="I398" s="87"/>
      <c r="J398" s="115">
        <v>200</v>
      </c>
      <c r="K398" s="97">
        <f>IF(J398&lt;&gt;"",MAX(K$2:K397)+1,"")</f>
        <v>339</v>
      </c>
      <c r="L398" s="140" t="s">
        <v>421</v>
      </c>
      <c r="M398" s="333">
        <v>1</v>
      </c>
      <c r="N398" s="334" t="s">
        <v>0</v>
      </c>
      <c r="O398" s="244"/>
      <c r="P398" s="335" t="str">
        <f>IF(ISERROR(SEARCH("Pas de NM possible",Q398)),"","oui")</f>
        <v/>
      </c>
      <c r="Q398" s="140" t="s">
        <v>422</v>
      </c>
      <c r="R398" s="476" t="s">
        <v>246</v>
      </c>
    </row>
    <row r="399" spans="1:19" s="570" customFormat="1" ht="29.25" customHeight="1" x14ac:dyDescent="0.25">
      <c r="B399" s="571"/>
      <c r="C399" s="572"/>
      <c r="D399" s="571"/>
      <c r="E399" s="573"/>
      <c r="F399" s="574"/>
      <c r="G399" s="571"/>
      <c r="H399" s="575"/>
      <c r="I399" s="576"/>
      <c r="J399" s="577"/>
      <c r="K399" s="97" t="str">
        <f>IF(J399&lt;&gt;"",MAX(K$2:K398)+1,"")</f>
        <v/>
      </c>
      <c r="L399" s="127" t="s">
        <v>716</v>
      </c>
      <c r="M399" s="672"/>
      <c r="N399" s="673"/>
      <c r="O399" s="674"/>
      <c r="P399" s="675"/>
      <c r="Q399" s="676"/>
      <c r="R399" s="578"/>
    </row>
    <row r="400" spans="1:19" s="85" customFormat="1" ht="105" customHeight="1" x14ac:dyDescent="0.2">
      <c r="A400" s="570"/>
      <c r="B400" s="61" t="s">
        <v>309</v>
      </c>
      <c r="C400" s="130" t="s">
        <v>557</v>
      </c>
      <c r="D400" s="61" t="s">
        <v>716</v>
      </c>
      <c r="E400" s="69" t="s">
        <v>424</v>
      </c>
      <c r="F400" s="261">
        <f>VLOOKUP(H400,Feuil2!$A$1:$B$5,2,0)</f>
        <v>0.1</v>
      </c>
      <c r="G400" s="61">
        <f t="shared" ref="G400:G402" si="120">IF(H400="Information et Communication",1,IF(H400="Savoir-faire Savoir-être",2,IF(H400="Confort et hygiène",3,IF(H400="Qualité de la prestation",5,IF(H400="Développement Durable",4)))))</f>
        <v>4</v>
      </c>
      <c r="H400" s="225" t="s">
        <v>243</v>
      </c>
      <c r="I400" s="87" t="s">
        <v>255</v>
      </c>
      <c r="J400" s="115">
        <v>100</v>
      </c>
      <c r="K400" s="97">
        <f>IF(J400&lt;&gt;"",MAX(K$2:K399)+1,"")</f>
        <v>340</v>
      </c>
      <c r="L400" s="699" t="s">
        <v>738</v>
      </c>
      <c r="M400" s="331">
        <v>3</v>
      </c>
      <c r="N400" s="683" t="str">
        <f>IF('RESULTAT GLOBAL'!D$32="NON","Non Mesuré","OUI")</f>
        <v>OUI</v>
      </c>
      <c r="O400" s="505" t="str">
        <f>IF('RESULTAT GLOBAL'!D$32="NON","Activité non concernée","")</f>
        <v/>
      </c>
      <c r="P400" s="124" t="str">
        <f t="shared" ref="P400:P402" si="121">IF(ISERROR(SEARCH("Pas de NM possible",Q400)),"","oui")</f>
        <v/>
      </c>
      <c r="Q400" s="124" t="s">
        <v>742</v>
      </c>
      <c r="R400" s="330" t="s">
        <v>588</v>
      </c>
    </row>
    <row r="401" spans="1:256" s="85" customFormat="1" ht="49.5" customHeight="1" x14ac:dyDescent="0.2">
      <c r="A401" s="570"/>
      <c r="B401" s="61" t="s">
        <v>309</v>
      </c>
      <c r="C401" s="130" t="s">
        <v>557</v>
      </c>
      <c r="D401" s="61" t="s">
        <v>716</v>
      </c>
      <c r="E401" s="69" t="s">
        <v>424</v>
      </c>
      <c r="F401" s="261">
        <f>VLOOKUP(H401,Feuil2!$A$1:$B$5,2,0)</f>
        <v>0.1</v>
      </c>
      <c r="G401" s="61">
        <f t="shared" ref="G401" si="122">IF(H401="Information et Communication",1,IF(H401="Savoir-faire Savoir-être",2,IF(H401="Confort et hygiène",3,IF(H401="Qualité de la prestation",5,IF(H401="Développement Durable",4)))))</f>
        <v>4</v>
      </c>
      <c r="H401" s="225" t="s">
        <v>243</v>
      </c>
      <c r="I401" s="87"/>
      <c r="J401" s="115">
        <v>200</v>
      </c>
      <c r="K401" s="97">
        <f>IF(J401&lt;&gt;"",MAX(K$2:K400)+1,"")</f>
        <v>341</v>
      </c>
      <c r="L401" s="695" t="s">
        <v>758</v>
      </c>
      <c r="M401" s="473">
        <v>3</v>
      </c>
      <c r="N401" s="683" t="str">
        <f>IF('RESULTAT GLOBAL'!D$32="NON","Non Mesuré","OUI")</f>
        <v>OUI</v>
      </c>
      <c r="O401" s="505" t="str">
        <f>IF('RESULTAT GLOBAL'!D$32="NON","Activité non concernée","")</f>
        <v/>
      </c>
      <c r="P401" s="472"/>
      <c r="Q401" s="472" t="s">
        <v>759</v>
      </c>
      <c r="R401" s="330" t="s">
        <v>588</v>
      </c>
    </row>
    <row r="402" spans="1:256" s="85" customFormat="1" ht="64.5" customHeight="1" x14ac:dyDescent="0.2">
      <c r="A402" s="570"/>
      <c r="B402" s="61" t="s">
        <v>309</v>
      </c>
      <c r="C402" s="130" t="s">
        <v>557</v>
      </c>
      <c r="D402" s="61" t="s">
        <v>716</v>
      </c>
      <c r="E402" s="69" t="s">
        <v>424</v>
      </c>
      <c r="F402" s="261">
        <f>VLOOKUP(H402,Feuil2!$A$1:$B$5,2,0)</f>
        <v>0.1</v>
      </c>
      <c r="G402" s="61">
        <f t="shared" si="120"/>
        <v>4</v>
      </c>
      <c r="H402" s="225" t="s">
        <v>243</v>
      </c>
      <c r="I402" s="87" t="s">
        <v>255</v>
      </c>
      <c r="J402" s="115">
        <v>100</v>
      </c>
      <c r="K402" s="97">
        <f>IF(J402&lt;&gt;"",MAX(K$2:K401)+1,"")</f>
        <v>342</v>
      </c>
      <c r="L402" s="682" t="s">
        <v>760</v>
      </c>
      <c r="M402" s="333">
        <v>3</v>
      </c>
      <c r="N402" s="685" t="str">
        <f>IF('RESULTAT GLOBAL'!D$32="NON","Non Mesuré","OUI")</f>
        <v>OUI</v>
      </c>
      <c r="O402" s="480" t="str">
        <f>IF('RESULTAT GLOBAL'!D$32="NON","Activité non concernée","")</f>
        <v/>
      </c>
      <c r="P402" s="140" t="str">
        <f t="shared" si="121"/>
        <v/>
      </c>
      <c r="Q402" s="140" t="s">
        <v>805</v>
      </c>
      <c r="R402" s="330" t="s">
        <v>588</v>
      </c>
    </row>
    <row r="403" spans="1:256" s="247" customFormat="1" ht="36.75" customHeight="1" x14ac:dyDescent="0.2">
      <c r="A403" s="570"/>
      <c r="C403" s="248" t="s">
        <v>424</v>
      </c>
      <c r="D403" s="249" t="e">
        <v>#N/A</v>
      </c>
      <c r="E403" s="61"/>
      <c r="F403" s="261" t="e">
        <f>VLOOKUP(H403,Feuil2!$A$1:$B$5,2,0)</f>
        <v>#N/A</v>
      </c>
      <c r="G403" s="61"/>
      <c r="H403" s="248"/>
      <c r="I403" s="250"/>
      <c r="J403" s="250"/>
      <c r="K403" s="97" t="str">
        <f>IF(J403&lt;&gt;"",MAX(K$2:K402)+1,"")</f>
        <v/>
      </c>
      <c r="L403" s="590" t="s">
        <v>559</v>
      </c>
      <c r="M403" s="591" t="s">
        <v>22</v>
      </c>
      <c r="N403" s="592" t="s">
        <v>23</v>
      </c>
      <c r="O403" s="593" t="s">
        <v>24</v>
      </c>
      <c r="P403" s="452" t="str">
        <f t="shared" si="108"/>
        <v/>
      </c>
      <c r="Q403" s="590" t="s">
        <v>25</v>
      </c>
      <c r="R403" s="447" t="s">
        <v>364</v>
      </c>
      <c r="S403" s="250"/>
      <c r="T403" s="250"/>
    </row>
    <row r="404" spans="1:256" ht="62.25" customHeight="1" x14ac:dyDescent="0.25">
      <c r="A404" s="251"/>
      <c r="B404" s="251" t="s">
        <v>309</v>
      </c>
      <c r="C404" s="248" t="s">
        <v>558</v>
      </c>
      <c r="D404" s="252" t="s">
        <v>560</v>
      </c>
      <c r="E404" s="61" t="s">
        <v>424</v>
      </c>
      <c r="F404" s="261">
        <f>VLOOKUP(H404,Feuil2!$A$1:$B$5,2,0)</f>
        <v>0.2</v>
      </c>
      <c r="G404" s="61">
        <f t="shared" ref="G404:G408" si="123">IF(H404="Information et Communication",1,IF(H404="Savoir-faire Savoir-être",2,IF(H404="Confort et hygiène",3,IF(H404="Qualité de la prestation",5,IF(H404="Développement Durable",4)))))</f>
        <v>5</v>
      </c>
      <c r="H404" s="112" t="s">
        <v>110</v>
      </c>
      <c r="I404" s="250"/>
      <c r="J404" s="97">
        <v>200</v>
      </c>
      <c r="K404" s="97">
        <f>IF(J404&lt;&gt;"",MAX(K$2:K403)+1,"")</f>
        <v>343</v>
      </c>
      <c r="L404" s="659" t="s">
        <v>425</v>
      </c>
      <c r="M404" s="677">
        <v>1</v>
      </c>
      <c r="N404" s="661" t="str">
        <f>IF('RESULTAT GLOBAL'!I$32="NON","Non Mesuré","OUI")</f>
        <v>OUI</v>
      </c>
      <c r="O404" s="679" t="str">
        <f>IF('RESULTAT GLOBAL'!I$32="NON","Site de moins de 5 employés","")</f>
        <v/>
      </c>
      <c r="P404" s="678" t="str">
        <f t="shared" si="108"/>
        <v/>
      </c>
      <c r="Q404" s="659" t="s">
        <v>617</v>
      </c>
      <c r="R404" s="663" t="s">
        <v>589</v>
      </c>
      <c r="S404" s="250"/>
      <c r="T404" s="250"/>
      <c r="CP404" s="85"/>
      <c r="CQ404" s="85"/>
      <c r="CR404" s="251"/>
      <c r="CS404" s="251"/>
      <c r="CT404" s="251"/>
      <c r="CU404" s="251"/>
      <c r="CV404" s="251"/>
      <c r="CW404" s="251"/>
      <c r="CX404" s="251"/>
      <c r="CY404" s="251"/>
      <c r="CZ404" s="251"/>
      <c r="DA404" s="251"/>
      <c r="DB404" s="251"/>
      <c r="DC404" s="251"/>
      <c r="DD404" s="251"/>
      <c r="DE404" s="251"/>
      <c r="DF404" s="251"/>
      <c r="DG404" s="251"/>
      <c r="DH404" s="251"/>
      <c r="DI404" s="251"/>
      <c r="DJ404" s="251"/>
      <c r="DK404" s="251"/>
      <c r="DL404" s="251"/>
      <c r="DM404" s="251"/>
      <c r="DN404" s="251"/>
      <c r="DO404" s="251"/>
      <c r="DP404" s="251"/>
      <c r="DQ404" s="251"/>
      <c r="DR404" s="251" t="s">
        <v>426</v>
      </c>
      <c r="DS404" s="251"/>
      <c r="DT404" s="251"/>
      <c r="DU404" s="251"/>
      <c r="DV404" s="251"/>
      <c r="DW404" s="251"/>
      <c r="DX404" s="251"/>
      <c r="DY404" s="251"/>
      <c r="DZ404" s="251"/>
      <c r="EA404" s="251"/>
      <c r="EB404" s="251"/>
      <c r="EC404" s="251"/>
      <c r="ED404" s="251"/>
      <c r="EE404" s="251"/>
      <c r="EF404" s="251"/>
      <c r="EG404" s="251"/>
      <c r="EH404" s="251"/>
      <c r="EI404" s="251"/>
      <c r="EJ404" s="251"/>
      <c r="EK404" s="251"/>
      <c r="EL404" s="251"/>
      <c r="EM404" s="251"/>
      <c r="EN404" s="251"/>
      <c r="EO404" s="251"/>
      <c r="EP404" s="251"/>
      <c r="EQ404" s="251"/>
      <c r="ER404" s="251"/>
      <c r="ES404" s="251"/>
      <c r="ET404" s="251"/>
      <c r="EU404" s="251"/>
      <c r="EV404" s="251"/>
      <c r="EW404" s="251"/>
      <c r="EX404" s="251"/>
      <c r="EY404" s="251"/>
      <c r="EZ404" s="251"/>
      <c r="FA404" s="251"/>
      <c r="FB404" s="251"/>
      <c r="FC404" s="251"/>
      <c r="FD404" s="251"/>
      <c r="FE404" s="251"/>
      <c r="FF404" s="251"/>
      <c r="FG404" s="251"/>
      <c r="FH404" s="251"/>
      <c r="FI404" s="251"/>
      <c r="FJ404" s="251"/>
      <c r="FK404" s="251"/>
      <c r="FL404" s="251"/>
      <c r="FM404" s="251"/>
      <c r="FN404" s="251"/>
      <c r="FO404" s="251"/>
      <c r="FP404" s="251"/>
      <c r="FQ404" s="251"/>
      <c r="FR404" s="251"/>
      <c r="FS404" s="251"/>
      <c r="FT404" s="251"/>
      <c r="FU404" s="251"/>
      <c r="FV404" s="251"/>
      <c r="FW404" s="251"/>
      <c r="FX404" s="251"/>
      <c r="FY404" s="251"/>
      <c r="FZ404" s="251"/>
      <c r="GA404" s="251"/>
      <c r="GB404" s="251"/>
      <c r="GC404" s="251"/>
      <c r="GD404" s="251"/>
      <c r="GE404" s="251"/>
      <c r="GF404" s="251"/>
      <c r="GG404" s="251"/>
      <c r="GH404" s="251"/>
      <c r="GI404" s="251"/>
      <c r="GJ404" s="251"/>
      <c r="GK404" s="251"/>
      <c r="GL404" s="251"/>
      <c r="GM404" s="251"/>
      <c r="GN404" s="251"/>
      <c r="GO404" s="251"/>
      <c r="GP404" s="251"/>
      <c r="GQ404" s="251"/>
      <c r="GR404" s="251"/>
      <c r="GS404" s="251"/>
      <c r="GT404" s="251"/>
      <c r="GU404" s="251"/>
      <c r="GV404" s="251"/>
      <c r="GW404" s="251"/>
      <c r="GX404" s="251"/>
      <c r="GY404" s="251"/>
      <c r="GZ404" s="251"/>
      <c r="HA404" s="251"/>
      <c r="HB404" s="251"/>
      <c r="HC404" s="251"/>
      <c r="HD404" s="251"/>
      <c r="HE404" s="251"/>
      <c r="HF404" s="251"/>
      <c r="HG404" s="251"/>
      <c r="HH404" s="251"/>
      <c r="HI404" s="251"/>
      <c r="HJ404" s="251"/>
      <c r="HK404" s="251"/>
      <c r="HL404" s="251"/>
      <c r="HM404" s="251"/>
      <c r="HN404" s="251"/>
      <c r="HO404" s="251"/>
      <c r="HP404" s="251"/>
      <c r="HQ404" s="251"/>
      <c r="HR404" s="251"/>
      <c r="HS404" s="251"/>
      <c r="HT404" s="251"/>
      <c r="HU404" s="251"/>
      <c r="HV404" s="251"/>
      <c r="HW404" s="251"/>
      <c r="HX404" s="251"/>
      <c r="HY404" s="251"/>
      <c r="HZ404" s="251"/>
      <c r="IA404" s="251"/>
      <c r="IB404" s="251"/>
      <c r="IC404" s="251"/>
      <c r="ID404" s="251"/>
      <c r="IE404" s="251"/>
      <c r="IF404" s="251"/>
      <c r="IG404" s="251"/>
      <c r="IH404" s="251"/>
      <c r="II404" s="251"/>
      <c r="IJ404" s="251"/>
      <c r="IK404" s="251"/>
      <c r="IL404" s="251"/>
      <c r="IM404" s="251"/>
      <c r="IN404" s="251"/>
      <c r="IO404" s="251"/>
      <c r="IP404" s="251"/>
      <c r="IQ404" s="251"/>
      <c r="IR404" s="251"/>
      <c r="IS404" s="251"/>
      <c r="IT404" s="251"/>
      <c r="IU404" s="251"/>
      <c r="IV404" s="251"/>
    </row>
    <row r="405" spans="1:256" ht="32.25" customHeight="1" x14ac:dyDescent="0.25">
      <c r="A405" s="251"/>
      <c r="B405" s="251" t="s">
        <v>268</v>
      </c>
      <c r="C405" s="248" t="s">
        <v>558</v>
      </c>
      <c r="D405" s="252" t="s">
        <v>560</v>
      </c>
      <c r="E405" s="61" t="s">
        <v>424</v>
      </c>
      <c r="F405" s="261">
        <f>VLOOKUP(H405,Feuil2!$A$1:$B$5,2,0)</f>
        <v>0.2</v>
      </c>
      <c r="G405" s="61">
        <f t="shared" si="123"/>
        <v>5</v>
      </c>
      <c r="H405" s="112" t="s">
        <v>110</v>
      </c>
      <c r="I405" s="250"/>
      <c r="J405" s="97">
        <v>200</v>
      </c>
      <c r="K405" s="97">
        <f>IF(J405&lt;&gt;"",MAX(K$2:K404)+1,"")</f>
        <v>344</v>
      </c>
      <c r="L405" s="124" t="s">
        <v>427</v>
      </c>
      <c r="M405" s="365">
        <v>1</v>
      </c>
      <c r="N405" s="332" t="str">
        <f>IF('RESULTAT GLOBAL'!I$32="NON","Non Mesuré","OUI")</f>
        <v>OUI</v>
      </c>
      <c r="O405" s="679" t="str">
        <f>IF('RESULTAT GLOBAL'!I$32="NON","Site de moins de 5 employés","")</f>
        <v/>
      </c>
      <c r="P405" s="338" t="str">
        <f t="shared" si="108"/>
        <v/>
      </c>
      <c r="Q405" s="353" t="s">
        <v>428</v>
      </c>
      <c r="R405" s="242" t="s">
        <v>246</v>
      </c>
      <c r="S405" s="250"/>
      <c r="T405" s="250"/>
      <c r="CP405" s="85"/>
      <c r="CQ405" s="85"/>
      <c r="CR405" s="251"/>
      <c r="CS405" s="251"/>
      <c r="CT405" s="251"/>
      <c r="CU405" s="251"/>
      <c r="CV405" s="251"/>
      <c r="CW405" s="251"/>
      <c r="CX405" s="251"/>
      <c r="CY405" s="251"/>
      <c r="CZ405" s="251"/>
      <c r="DA405" s="251"/>
      <c r="DB405" s="251"/>
      <c r="DC405" s="251"/>
      <c r="DD405" s="251"/>
      <c r="DE405" s="251"/>
      <c r="DF405" s="251"/>
      <c r="DG405" s="251"/>
      <c r="DH405" s="251"/>
      <c r="DI405" s="251"/>
      <c r="DJ405" s="251"/>
      <c r="DK405" s="251"/>
      <c r="DL405" s="251"/>
      <c r="DM405" s="251"/>
      <c r="DN405" s="251"/>
      <c r="DO405" s="251"/>
      <c r="DP405" s="251"/>
      <c r="DQ405" s="251"/>
      <c r="DR405" s="251" t="s">
        <v>426</v>
      </c>
      <c r="DS405" s="251"/>
      <c r="DT405" s="251"/>
      <c r="DU405" s="251"/>
      <c r="DV405" s="251"/>
      <c r="DW405" s="251"/>
      <c r="DX405" s="251"/>
      <c r="DY405" s="251"/>
      <c r="DZ405" s="251"/>
      <c r="EA405" s="251"/>
      <c r="EB405" s="251"/>
      <c r="EC405" s="251"/>
      <c r="ED405" s="251"/>
      <c r="EE405" s="251"/>
      <c r="EF405" s="251"/>
      <c r="EG405" s="251"/>
      <c r="EH405" s="251"/>
      <c r="EI405" s="251"/>
      <c r="EJ405" s="251"/>
      <c r="EK405" s="251"/>
      <c r="EL405" s="251"/>
      <c r="EM405" s="251"/>
      <c r="EN405" s="251"/>
      <c r="EO405" s="251"/>
      <c r="EP405" s="251"/>
      <c r="EQ405" s="251"/>
      <c r="ER405" s="251"/>
      <c r="ES405" s="251"/>
      <c r="ET405" s="251"/>
      <c r="EU405" s="251"/>
      <c r="EV405" s="251"/>
      <c r="EW405" s="251"/>
      <c r="EX405" s="251"/>
      <c r="EY405" s="251"/>
      <c r="EZ405" s="251"/>
      <c r="FA405" s="251"/>
      <c r="FB405" s="251"/>
      <c r="FC405" s="251"/>
      <c r="FD405" s="251"/>
      <c r="FE405" s="251"/>
      <c r="FF405" s="251"/>
      <c r="FG405" s="251"/>
      <c r="FH405" s="251"/>
      <c r="FI405" s="251"/>
      <c r="FJ405" s="251"/>
      <c r="FK405" s="251"/>
      <c r="FL405" s="251"/>
      <c r="FM405" s="251"/>
      <c r="FN405" s="251"/>
      <c r="FO405" s="251"/>
      <c r="FP405" s="251"/>
      <c r="FQ405" s="251"/>
      <c r="FR405" s="251"/>
      <c r="FS405" s="251"/>
      <c r="FT405" s="251"/>
      <c r="FU405" s="251"/>
      <c r="FV405" s="251"/>
      <c r="FW405" s="251"/>
      <c r="FX405" s="251"/>
      <c r="FY405" s="251"/>
      <c r="FZ405" s="251"/>
      <c r="GA405" s="251"/>
      <c r="GB405" s="251"/>
      <c r="GC405" s="251"/>
      <c r="GD405" s="251"/>
      <c r="GE405" s="251"/>
      <c r="GF405" s="251"/>
      <c r="GG405" s="251"/>
      <c r="GH405" s="251"/>
      <c r="GI405" s="251"/>
      <c r="GJ405" s="251"/>
      <c r="GK405" s="251"/>
      <c r="GL405" s="251"/>
      <c r="GM405" s="251"/>
      <c r="GN405" s="251"/>
      <c r="GO405" s="251"/>
      <c r="GP405" s="251"/>
      <c r="GQ405" s="251"/>
      <c r="GR405" s="251"/>
      <c r="GS405" s="251"/>
      <c r="GT405" s="251"/>
      <c r="GU405" s="251"/>
      <c r="GV405" s="251"/>
      <c r="GW405" s="251"/>
      <c r="GX405" s="251"/>
      <c r="GY405" s="251"/>
      <c r="GZ405" s="251"/>
      <c r="HA405" s="251"/>
      <c r="HB405" s="251"/>
      <c r="HC405" s="251"/>
      <c r="HD405" s="251"/>
      <c r="HE405" s="251"/>
      <c r="HF405" s="251"/>
      <c r="HG405" s="251"/>
      <c r="HH405" s="251"/>
      <c r="HI405" s="251"/>
      <c r="HJ405" s="251"/>
      <c r="HK405" s="251"/>
      <c r="HL405" s="251"/>
      <c r="HM405" s="251"/>
      <c r="HN405" s="251"/>
      <c r="HO405" s="251"/>
      <c r="HP405" s="251"/>
      <c r="HQ405" s="251"/>
      <c r="HR405" s="251"/>
      <c r="HS405" s="251"/>
      <c r="HT405" s="251"/>
      <c r="HU405" s="251"/>
      <c r="HV405" s="251"/>
      <c r="HW405" s="251"/>
      <c r="HX405" s="251"/>
      <c r="HY405" s="251"/>
      <c r="HZ405" s="251"/>
      <c r="IA405" s="251"/>
      <c r="IB405" s="251"/>
      <c r="IC405" s="251"/>
      <c r="ID405" s="251"/>
      <c r="IE405" s="251"/>
      <c r="IF405" s="251"/>
      <c r="IG405" s="251"/>
      <c r="IH405" s="251"/>
      <c r="II405" s="251"/>
      <c r="IJ405" s="251"/>
      <c r="IK405" s="251"/>
      <c r="IL405" s="251"/>
      <c r="IM405" s="251"/>
      <c r="IN405" s="251"/>
      <c r="IO405" s="251"/>
      <c r="IP405" s="251"/>
      <c r="IQ405" s="251"/>
      <c r="IR405" s="251"/>
      <c r="IS405" s="251"/>
      <c r="IT405" s="251"/>
      <c r="IU405" s="251"/>
      <c r="IV405" s="251"/>
    </row>
    <row r="406" spans="1:256" s="254" customFormat="1" ht="45.75" customHeight="1" x14ac:dyDescent="0.25">
      <c r="B406" s="255" t="s">
        <v>268</v>
      </c>
      <c r="C406" s="248" t="s">
        <v>558</v>
      </c>
      <c r="D406" s="252" t="s">
        <v>560</v>
      </c>
      <c r="E406" s="61" t="s">
        <v>424</v>
      </c>
      <c r="F406" s="261">
        <f>VLOOKUP(H406,Feuil2!$A$1:$B$5,2,0)</f>
        <v>0.2</v>
      </c>
      <c r="G406" s="61">
        <v>5</v>
      </c>
      <c r="H406" s="112" t="s">
        <v>110</v>
      </c>
      <c r="I406" s="87"/>
      <c r="J406" s="97">
        <v>200</v>
      </c>
      <c r="K406" s="97">
        <f>IF(J406&lt;&gt;"",MAX(K$2:K405)+1,"")</f>
        <v>345</v>
      </c>
      <c r="L406" s="124" t="s">
        <v>429</v>
      </c>
      <c r="M406" s="331">
        <v>1</v>
      </c>
      <c r="N406" s="332" t="str">
        <f>IF('RESULTAT GLOBAL'!I$32="NON","Non Mesuré","OUI")</f>
        <v>OUI</v>
      </c>
      <c r="O406" s="679" t="str">
        <f>IF('RESULTAT GLOBAL'!I$32="NON","Site de moins de 5 employés","")</f>
        <v/>
      </c>
      <c r="P406" s="338"/>
      <c r="Q406" s="124" t="s">
        <v>430</v>
      </c>
      <c r="R406" s="242" t="s">
        <v>246</v>
      </c>
      <c r="S406" s="256"/>
      <c r="CP406" s="85"/>
      <c r="CQ406" s="85"/>
      <c r="CR406" s="111"/>
      <c r="CS406" s="111"/>
      <c r="CT406" s="111"/>
      <c r="CU406" s="111"/>
      <c r="DR406" s="257"/>
    </row>
    <row r="407" spans="1:256" ht="50.25" customHeight="1" x14ac:dyDescent="0.25">
      <c r="A407" s="251"/>
      <c r="B407" s="255" t="s">
        <v>268</v>
      </c>
      <c r="C407" s="248" t="s">
        <v>558</v>
      </c>
      <c r="D407" s="252" t="s">
        <v>560</v>
      </c>
      <c r="E407" s="61" t="s">
        <v>424</v>
      </c>
      <c r="F407" s="261">
        <f>VLOOKUP(H407,Feuil2!$A$1:$B$5,2,0)</f>
        <v>0.2</v>
      </c>
      <c r="G407" s="61">
        <v>5</v>
      </c>
      <c r="H407" s="112" t="s">
        <v>110</v>
      </c>
      <c r="I407" s="250"/>
      <c r="J407" s="97">
        <v>200</v>
      </c>
      <c r="K407" s="97">
        <f>IF(J407&lt;&gt;"",MAX(K$2:K406)+1,"")</f>
        <v>346</v>
      </c>
      <c r="L407" s="124" t="s">
        <v>431</v>
      </c>
      <c r="M407" s="365">
        <v>1</v>
      </c>
      <c r="N407" s="332" t="s">
        <v>0</v>
      </c>
      <c r="O407" s="679" t="str">
        <f>IF('RESULTAT GLOBAL'!I$32="NON","Site de moins de 5 employés","")</f>
        <v/>
      </c>
      <c r="P407" s="338"/>
      <c r="Q407" s="353" t="s">
        <v>432</v>
      </c>
      <c r="R407" s="242" t="s">
        <v>246</v>
      </c>
      <c r="S407" s="250"/>
      <c r="T407" s="250"/>
      <c r="CP407" s="85"/>
      <c r="CQ407" s="85"/>
      <c r="CR407" s="251"/>
      <c r="CS407" s="251"/>
      <c r="CT407" s="251"/>
      <c r="CU407" s="251"/>
      <c r="CV407" s="251"/>
      <c r="CW407" s="251"/>
      <c r="CX407" s="251"/>
      <c r="CY407" s="251"/>
      <c r="CZ407" s="251"/>
      <c r="DA407" s="251"/>
      <c r="DB407" s="251"/>
      <c r="DC407" s="251"/>
      <c r="DD407" s="251"/>
      <c r="DE407" s="251"/>
      <c r="DF407" s="251"/>
      <c r="DG407" s="251"/>
      <c r="DH407" s="251"/>
      <c r="DI407" s="251"/>
      <c r="DJ407" s="251"/>
      <c r="DK407" s="251"/>
      <c r="DL407" s="251"/>
      <c r="DM407" s="251"/>
      <c r="DN407" s="251"/>
      <c r="DO407" s="251"/>
      <c r="DP407" s="251"/>
      <c r="DQ407" s="251"/>
      <c r="DR407" s="251"/>
      <c r="DS407" s="251"/>
      <c r="DT407" s="251"/>
      <c r="DU407" s="251"/>
      <c r="DV407" s="251"/>
      <c r="DW407" s="251"/>
      <c r="DX407" s="251"/>
      <c r="DY407" s="251"/>
      <c r="DZ407" s="251"/>
      <c r="EA407" s="251"/>
      <c r="EB407" s="251"/>
      <c r="EC407" s="251"/>
      <c r="ED407" s="251"/>
      <c r="EE407" s="251"/>
      <c r="EF407" s="251"/>
      <c r="EG407" s="251"/>
      <c r="EH407" s="251"/>
      <c r="EI407" s="251"/>
      <c r="EJ407" s="251"/>
      <c r="EK407" s="251"/>
      <c r="EL407" s="251"/>
      <c r="EM407" s="251"/>
      <c r="EN407" s="251"/>
      <c r="EO407" s="251"/>
      <c r="EP407" s="251"/>
      <c r="EQ407" s="251"/>
      <c r="ER407" s="251"/>
      <c r="ES407" s="251"/>
      <c r="ET407" s="251"/>
      <c r="EU407" s="251"/>
      <c r="EV407" s="251"/>
      <c r="EW407" s="251"/>
      <c r="EX407" s="251"/>
      <c r="EY407" s="251"/>
      <c r="EZ407" s="251"/>
      <c r="FA407" s="251"/>
      <c r="FB407" s="251"/>
      <c r="FC407" s="251"/>
      <c r="FD407" s="251"/>
      <c r="FE407" s="251"/>
      <c r="FF407" s="251"/>
      <c r="FG407" s="251"/>
      <c r="FH407" s="251"/>
      <c r="FI407" s="251"/>
      <c r="FJ407" s="251"/>
      <c r="FK407" s="251"/>
      <c r="FL407" s="251"/>
      <c r="FM407" s="251"/>
      <c r="FN407" s="251"/>
      <c r="FO407" s="251"/>
      <c r="FP407" s="251"/>
      <c r="FQ407" s="251"/>
      <c r="FR407" s="251"/>
      <c r="FS407" s="251"/>
      <c r="FT407" s="251"/>
      <c r="FU407" s="251"/>
      <c r="FV407" s="251"/>
      <c r="FW407" s="251"/>
      <c r="FX407" s="251"/>
      <c r="FY407" s="251"/>
      <c r="FZ407" s="251"/>
      <c r="GA407" s="251"/>
      <c r="GB407" s="251"/>
      <c r="GC407" s="251"/>
      <c r="GD407" s="251"/>
      <c r="GE407" s="251"/>
      <c r="GF407" s="251"/>
      <c r="GG407" s="251"/>
      <c r="GH407" s="251"/>
      <c r="GI407" s="251"/>
      <c r="GJ407" s="251"/>
      <c r="GK407" s="251"/>
      <c r="GL407" s="251"/>
      <c r="GM407" s="251"/>
      <c r="GN407" s="251"/>
      <c r="GO407" s="251"/>
      <c r="GP407" s="251"/>
      <c r="GQ407" s="251"/>
      <c r="GR407" s="251"/>
      <c r="GS407" s="251"/>
      <c r="GT407" s="251"/>
      <c r="GU407" s="251"/>
      <c r="GV407" s="251"/>
      <c r="GW407" s="251"/>
      <c r="GX407" s="251"/>
      <c r="GY407" s="251"/>
      <c r="GZ407" s="251"/>
      <c r="HA407" s="251"/>
      <c r="HB407" s="251"/>
      <c r="HC407" s="251"/>
      <c r="HD407" s="251"/>
      <c r="HE407" s="251"/>
      <c r="HF407" s="251"/>
      <c r="HG407" s="251"/>
      <c r="HH407" s="251"/>
      <c r="HI407" s="251"/>
      <c r="HJ407" s="251"/>
      <c r="HK407" s="251"/>
      <c r="HL407" s="251"/>
      <c r="HM407" s="251"/>
      <c r="HN407" s="251"/>
      <c r="HO407" s="251"/>
      <c r="HP407" s="251"/>
      <c r="HQ407" s="251"/>
      <c r="HR407" s="251"/>
      <c r="HS407" s="251"/>
      <c r="HT407" s="251"/>
      <c r="HU407" s="251"/>
      <c r="HV407" s="251"/>
      <c r="HW407" s="251"/>
      <c r="HX407" s="251"/>
      <c r="HY407" s="251"/>
      <c r="HZ407" s="251"/>
      <c r="IA407" s="251"/>
      <c r="IB407" s="251"/>
      <c r="IC407" s="251"/>
      <c r="ID407" s="251"/>
      <c r="IE407" s="251"/>
      <c r="IF407" s="251"/>
      <c r="IG407" s="251"/>
      <c r="IH407" s="251"/>
      <c r="II407" s="251"/>
      <c r="IJ407" s="251"/>
      <c r="IK407" s="251"/>
      <c r="IL407" s="251"/>
      <c r="IM407" s="251"/>
      <c r="IN407" s="251"/>
      <c r="IO407" s="251"/>
      <c r="IP407" s="251"/>
      <c r="IQ407" s="251"/>
      <c r="IR407" s="251"/>
      <c r="IS407" s="251"/>
      <c r="IT407" s="251"/>
      <c r="IU407" s="251"/>
      <c r="IV407" s="251"/>
    </row>
    <row r="408" spans="1:256" ht="45.75" customHeight="1" x14ac:dyDescent="0.25">
      <c r="A408" s="251"/>
      <c r="B408" s="251" t="s">
        <v>309</v>
      </c>
      <c r="C408" s="248" t="s">
        <v>558</v>
      </c>
      <c r="D408" s="252" t="s">
        <v>560</v>
      </c>
      <c r="E408" s="61" t="s">
        <v>424</v>
      </c>
      <c r="F408" s="261">
        <f>VLOOKUP(H408,Feuil2!$A$1:$B$5,2,0)</f>
        <v>0.2</v>
      </c>
      <c r="G408" s="61">
        <f t="shared" si="123"/>
        <v>5</v>
      </c>
      <c r="H408" s="112" t="s">
        <v>110</v>
      </c>
      <c r="I408" s="250"/>
      <c r="J408" s="97">
        <v>200</v>
      </c>
      <c r="K408" s="97">
        <f>IF(J408&lt;&gt;"",MAX(K$2:K407)+1,"")</f>
        <v>347</v>
      </c>
      <c r="L408" s="124" t="s">
        <v>433</v>
      </c>
      <c r="M408" s="365">
        <v>1</v>
      </c>
      <c r="N408" s="332" t="str">
        <f>IF('RESULTAT GLOBAL'!I$32="NON","Non Mesuré","OUI")</f>
        <v>OUI</v>
      </c>
      <c r="O408" s="679" t="str">
        <f>IF('RESULTAT GLOBAL'!I$32="NON","Site de moins de 5 employés","")</f>
        <v/>
      </c>
      <c r="P408" s="338" t="str">
        <f t="shared" si="108"/>
        <v/>
      </c>
      <c r="Q408" s="124" t="s">
        <v>434</v>
      </c>
      <c r="R408" s="242" t="s">
        <v>246</v>
      </c>
      <c r="S408" s="250"/>
      <c r="T408" s="250"/>
      <c r="CP408" s="85"/>
      <c r="CQ408" s="85"/>
      <c r="CR408" s="251"/>
      <c r="CS408" s="251"/>
      <c r="CT408" s="251"/>
      <c r="CU408" s="251"/>
      <c r="CV408" s="251"/>
      <c r="CW408" s="251"/>
      <c r="CX408" s="251"/>
      <c r="CY408" s="251"/>
      <c r="CZ408" s="251"/>
      <c r="DA408" s="251"/>
      <c r="DB408" s="251"/>
      <c r="DC408" s="251"/>
      <c r="DD408" s="251"/>
      <c r="DE408" s="251"/>
      <c r="DF408" s="251"/>
      <c r="DG408" s="251"/>
      <c r="DH408" s="251"/>
      <c r="DI408" s="251"/>
      <c r="DJ408" s="251"/>
      <c r="DK408" s="251"/>
      <c r="DL408" s="251"/>
      <c r="DM408" s="251"/>
      <c r="DN408" s="251"/>
      <c r="DO408" s="251"/>
      <c r="DP408" s="251"/>
      <c r="DQ408" s="251"/>
      <c r="DR408" s="251" t="s">
        <v>426</v>
      </c>
      <c r="DS408" s="251"/>
      <c r="DT408" s="251"/>
      <c r="DU408" s="251"/>
      <c r="DV408" s="251"/>
      <c r="DW408" s="251"/>
      <c r="DX408" s="251"/>
      <c r="DY408" s="251"/>
      <c r="DZ408" s="251"/>
      <c r="EA408" s="251"/>
      <c r="EB408" s="251"/>
      <c r="EC408" s="251"/>
      <c r="ED408" s="251"/>
      <c r="EE408" s="251"/>
      <c r="EF408" s="251"/>
      <c r="EG408" s="251"/>
      <c r="EH408" s="251"/>
      <c r="EI408" s="251"/>
      <c r="EJ408" s="251"/>
      <c r="EK408" s="251"/>
      <c r="EL408" s="251"/>
      <c r="EM408" s="251"/>
      <c r="EN408" s="251"/>
      <c r="EO408" s="251"/>
      <c r="EP408" s="251"/>
      <c r="EQ408" s="251"/>
      <c r="ER408" s="251"/>
      <c r="ES408" s="251"/>
      <c r="ET408" s="251"/>
      <c r="EU408" s="251"/>
      <c r="EV408" s="251"/>
      <c r="EW408" s="251"/>
      <c r="EX408" s="251"/>
      <c r="EY408" s="251"/>
      <c r="EZ408" s="59" t="s">
        <v>435</v>
      </c>
      <c r="FA408" s="251"/>
      <c r="FB408" s="251"/>
      <c r="FC408" s="251"/>
      <c r="FD408" s="251"/>
      <c r="FE408" s="251"/>
      <c r="FF408" s="251"/>
      <c r="FG408" s="251"/>
      <c r="FH408" s="251"/>
      <c r="FI408" s="251"/>
      <c r="FJ408" s="251"/>
      <c r="FK408" s="251"/>
      <c r="FL408" s="251"/>
      <c r="FM408" s="251"/>
      <c r="FN408" s="251"/>
      <c r="FO408" s="251"/>
      <c r="FP408" s="251"/>
      <c r="FQ408" s="251"/>
      <c r="FR408" s="251"/>
      <c r="FS408" s="251"/>
      <c r="FT408" s="251"/>
      <c r="FU408" s="251"/>
      <c r="FV408" s="251"/>
      <c r="FW408" s="251"/>
      <c r="FX408" s="251"/>
      <c r="FY408" s="251"/>
      <c r="FZ408" s="251"/>
      <c r="GA408" s="251"/>
      <c r="GB408" s="251"/>
      <c r="GC408" s="251"/>
      <c r="GD408" s="251"/>
      <c r="GE408" s="251"/>
      <c r="GF408" s="251"/>
      <c r="GG408" s="251"/>
      <c r="GH408" s="251"/>
      <c r="GI408" s="251"/>
      <c r="GJ408" s="251"/>
      <c r="GK408" s="251"/>
      <c r="GL408" s="251"/>
      <c r="GM408" s="251"/>
      <c r="GN408" s="251"/>
      <c r="GO408" s="251"/>
      <c r="GP408" s="251"/>
      <c r="GQ408" s="251"/>
      <c r="GR408" s="251"/>
      <c r="GS408" s="251"/>
      <c r="GT408" s="251"/>
      <c r="GU408" s="251"/>
      <c r="GV408" s="251"/>
      <c r="GW408" s="251"/>
      <c r="GX408" s="251"/>
      <c r="GY408" s="251"/>
      <c r="GZ408" s="251"/>
      <c r="HA408" s="251"/>
      <c r="HB408" s="251"/>
      <c r="HC408" s="251"/>
      <c r="HD408" s="251"/>
      <c r="HE408" s="251"/>
      <c r="HF408" s="251"/>
      <c r="HG408" s="251"/>
      <c r="HH408" s="251"/>
      <c r="HI408" s="251"/>
      <c r="HJ408" s="251"/>
      <c r="HK408" s="251"/>
      <c r="HL408" s="251"/>
      <c r="HM408" s="251"/>
      <c r="HN408" s="251"/>
      <c r="HO408" s="251"/>
      <c r="HP408" s="251"/>
      <c r="HQ408" s="251"/>
      <c r="HR408" s="251"/>
      <c r="HS408" s="251"/>
      <c r="HT408" s="251"/>
      <c r="HU408" s="251"/>
      <c r="HV408" s="251"/>
      <c r="HW408" s="251"/>
      <c r="HX408" s="251"/>
      <c r="HY408" s="251"/>
      <c r="HZ408" s="251"/>
      <c r="IA408" s="251"/>
      <c r="IB408" s="251"/>
      <c r="IC408" s="251"/>
      <c r="ID408" s="251"/>
      <c r="IE408" s="251"/>
      <c r="IF408" s="251"/>
      <c r="IG408" s="251"/>
      <c r="IH408" s="251"/>
      <c r="II408" s="251"/>
      <c r="IJ408" s="251"/>
      <c r="IK408" s="251"/>
      <c r="IL408" s="251"/>
      <c r="IM408" s="251"/>
      <c r="IN408" s="251"/>
      <c r="IO408" s="251"/>
      <c r="IP408" s="251"/>
      <c r="IQ408" s="251"/>
      <c r="IR408" s="251"/>
      <c r="IS408" s="251"/>
      <c r="IT408" s="251"/>
      <c r="IU408" s="251"/>
      <c r="IV408" s="251"/>
    </row>
    <row r="409" spans="1:256" s="111" customFormat="1" ht="47.25" customHeight="1" x14ac:dyDescent="0.25">
      <c r="B409" s="61" t="s">
        <v>268</v>
      </c>
      <c r="C409" s="248" t="s">
        <v>558</v>
      </c>
      <c r="D409" s="252" t="s">
        <v>560</v>
      </c>
      <c r="E409" s="61" t="s">
        <v>424</v>
      </c>
      <c r="F409" s="261">
        <f>VLOOKUP(H409,Feuil2!$A$1:$B$5,2,0)</f>
        <v>0.2</v>
      </c>
      <c r="G409" s="61">
        <f>IF(H409="Information et Communication",1,IF(H409="Savoir-faire Savoir-être",2,IF(H409="Confort et hygiène",3,IF(H409="Qualité de la prestation",5,IF(H409="Développement Durable",4)))))</f>
        <v>5</v>
      </c>
      <c r="H409" s="112" t="s">
        <v>110</v>
      </c>
      <c r="I409" s="87" t="s">
        <v>244</v>
      </c>
      <c r="J409" s="97">
        <v>99</v>
      </c>
      <c r="K409" s="97">
        <f>IF(J409&lt;&gt;"",MAX(K$2:K408)+1,"")</f>
        <v>348</v>
      </c>
      <c r="L409" s="124" t="s">
        <v>253</v>
      </c>
      <c r="M409" s="331">
        <v>1</v>
      </c>
      <c r="N409" s="332" t="str">
        <f>IF('RESULTAT GLOBAL'!I$32="NON","Non Mesuré","OUI")</f>
        <v>OUI</v>
      </c>
      <c r="O409" s="679" t="str">
        <f>IF('RESULTAT GLOBAL'!I$32="NON","Site de moins de 5 employés","")</f>
        <v/>
      </c>
      <c r="P409" s="338" t="str">
        <f>IF(ISERROR(SEARCH("Pas de NM possible",Q409)),"","oui")</f>
        <v/>
      </c>
      <c r="Q409" s="124" t="s">
        <v>430</v>
      </c>
      <c r="R409" s="242" t="s">
        <v>588</v>
      </c>
      <c r="S409" s="88"/>
      <c r="CP409" s="85"/>
      <c r="CQ409" s="85"/>
      <c r="DR409" s="97">
        <f>IF(J409&lt;&gt;"",MAX(K$1:K382)+1,"")</f>
        <v>327</v>
      </c>
    </row>
    <row r="410" spans="1:256" ht="37.5" customHeight="1" x14ac:dyDescent="0.25">
      <c r="A410" s="111"/>
      <c r="B410" s="61" t="s">
        <v>268</v>
      </c>
      <c r="C410" s="248" t="s">
        <v>558</v>
      </c>
      <c r="D410" s="252" t="s">
        <v>560</v>
      </c>
      <c r="E410" s="61" t="s">
        <v>424</v>
      </c>
      <c r="F410" s="261">
        <f>VLOOKUP(H410,Feuil2!$A$1:$B$5,2,0)</f>
        <v>0.2</v>
      </c>
      <c r="G410" s="61">
        <f t="shared" ref="G410" si="124">IF(H410="Information et Communication",1,IF(H410="Savoir-faire Savoir-être",2,IF(H410="Confort et hygiène",3,IF(H410="Qualité de la prestation",5,IF(H410="Développement Durable",4)))))</f>
        <v>5</v>
      </c>
      <c r="H410" s="112" t="s">
        <v>110</v>
      </c>
      <c r="I410" s="250"/>
      <c r="J410" s="97">
        <v>200</v>
      </c>
      <c r="K410" s="97">
        <f>IF(J410&lt;&gt;"",MAX(K$2:K409)+1,"")</f>
        <v>349</v>
      </c>
      <c r="L410" s="124" t="s">
        <v>436</v>
      </c>
      <c r="M410" s="365">
        <v>1</v>
      </c>
      <c r="N410" s="332" t="str">
        <f>IF('RESULTAT GLOBAL'!I$32="NON","Non Mesuré","OUI")</f>
        <v>OUI</v>
      </c>
      <c r="O410" s="679" t="str">
        <f>IF('RESULTAT GLOBAL'!I$32="NON","Site de moins de 5 employés","")</f>
        <v/>
      </c>
      <c r="P410" s="338"/>
      <c r="Q410" s="124" t="s">
        <v>430</v>
      </c>
      <c r="R410" s="242" t="s">
        <v>42</v>
      </c>
      <c r="S410" s="250"/>
      <c r="T410" s="250"/>
      <c r="CP410" s="85"/>
      <c r="CQ410" s="85"/>
      <c r="CR410" s="111"/>
      <c r="CS410" s="111"/>
      <c r="CT410" s="111"/>
      <c r="CU410" s="111"/>
      <c r="CV410" s="251"/>
      <c r="CW410" s="251"/>
      <c r="CX410" s="251"/>
      <c r="CY410" s="251"/>
      <c r="CZ410" s="251"/>
      <c r="DA410" s="251"/>
      <c r="DB410" s="251"/>
      <c r="DC410" s="251"/>
      <c r="DD410" s="251"/>
      <c r="DE410" s="251"/>
      <c r="DF410" s="251"/>
      <c r="DG410" s="251"/>
      <c r="DH410" s="251"/>
      <c r="DI410" s="251"/>
      <c r="DJ410" s="251"/>
      <c r="DK410" s="251"/>
      <c r="DL410" s="251"/>
      <c r="DM410" s="251"/>
      <c r="DN410" s="251"/>
      <c r="DO410" s="251"/>
      <c r="DP410" s="251"/>
      <c r="DQ410" s="251"/>
      <c r="DR410" s="251"/>
      <c r="DS410" s="251"/>
      <c r="DT410" s="251"/>
      <c r="DU410" s="251"/>
      <c r="DV410" s="251"/>
      <c r="DW410" s="251"/>
      <c r="DX410" s="251"/>
      <c r="DY410" s="251"/>
      <c r="DZ410" s="251"/>
      <c r="EA410" s="251"/>
      <c r="EB410" s="251"/>
      <c r="EC410" s="251"/>
      <c r="ED410" s="251"/>
      <c r="EE410" s="251"/>
      <c r="EF410" s="251"/>
      <c r="EG410" s="251"/>
      <c r="EH410" s="251"/>
      <c r="EI410" s="251"/>
      <c r="EJ410" s="251"/>
      <c r="EK410" s="251"/>
      <c r="EL410" s="251"/>
      <c r="EM410" s="251"/>
      <c r="EN410" s="251"/>
      <c r="EO410" s="251"/>
      <c r="EP410" s="251"/>
      <c r="EQ410" s="251"/>
      <c r="ER410" s="251"/>
      <c r="ES410" s="251"/>
      <c r="ET410" s="251"/>
      <c r="EU410" s="251"/>
      <c r="EV410" s="251"/>
      <c r="EW410" s="251"/>
      <c r="EX410" s="251"/>
      <c r="EY410" s="251"/>
      <c r="EZ410" s="251"/>
      <c r="FA410" s="251"/>
      <c r="FB410" s="251"/>
      <c r="FC410" s="251"/>
      <c r="FD410" s="251"/>
      <c r="FE410" s="251"/>
      <c r="FF410" s="251"/>
      <c r="FG410" s="251"/>
      <c r="FH410" s="251"/>
      <c r="FI410" s="251"/>
      <c r="FJ410" s="251"/>
      <c r="FK410" s="251"/>
      <c r="FL410" s="251"/>
      <c r="FM410" s="251"/>
      <c r="FN410" s="251"/>
      <c r="FO410" s="251"/>
      <c r="FP410" s="251"/>
      <c r="FQ410" s="251"/>
      <c r="FR410" s="251"/>
      <c r="FS410" s="251"/>
      <c r="FT410" s="251"/>
      <c r="FU410" s="251"/>
      <c r="FV410" s="251"/>
      <c r="FW410" s="251"/>
      <c r="FX410" s="251"/>
      <c r="FY410" s="251"/>
      <c r="FZ410" s="251"/>
      <c r="GA410" s="251"/>
      <c r="GB410" s="251"/>
      <c r="GC410" s="251"/>
      <c r="GD410" s="251"/>
      <c r="GE410" s="251"/>
      <c r="GF410" s="251"/>
      <c r="GG410" s="251"/>
      <c r="GH410" s="251"/>
      <c r="GI410" s="251"/>
      <c r="GJ410" s="251"/>
      <c r="GK410" s="251"/>
      <c r="GL410" s="251"/>
      <c r="GM410" s="251"/>
      <c r="GN410" s="251"/>
      <c r="GO410" s="251"/>
      <c r="GP410" s="251"/>
      <c r="GQ410" s="251"/>
      <c r="GR410" s="251"/>
      <c r="GS410" s="251"/>
      <c r="GT410" s="251"/>
      <c r="GU410" s="251"/>
      <c r="GV410" s="251"/>
      <c r="GW410" s="251"/>
      <c r="GX410" s="251"/>
      <c r="GY410" s="251"/>
      <c r="GZ410" s="251"/>
      <c r="HA410" s="251"/>
      <c r="HB410" s="251"/>
      <c r="HC410" s="251"/>
      <c r="HD410" s="251"/>
      <c r="HE410" s="251"/>
      <c r="HF410" s="251"/>
      <c r="HG410" s="251"/>
      <c r="HH410" s="251"/>
      <c r="HI410" s="251"/>
      <c r="HJ410" s="251"/>
      <c r="HK410" s="251"/>
      <c r="HL410" s="251"/>
      <c r="HM410" s="251"/>
      <c r="HN410" s="251"/>
      <c r="HO410" s="251"/>
      <c r="HP410" s="251"/>
      <c r="HQ410" s="251"/>
      <c r="HR410" s="251"/>
      <c r="HS410" s="251"/>
      <c r="HT410" s="251"/>
      <c r="HU410" s="251"/>
      <c r="HV410" s="251"/>
      <c r="HW410" s="251"/>
      <c r="HX410" s="251"/>
      <c r="HY410" s="251"/>
      <c r="HZ410" s="251"/>
      <c r="IA410" s="251"/>
      <c r="IB410" s="251"/>
      <c r="IC410" s="251"/>
      <c r="ID410" s="251"/>
      <c r="IE410" s="251"/>
      <c r="IF410" s="251"/>
      <c r="IG410" s="251"/>
      <c r="IH410" s="251"/>
      <c r="II410" s="251"/>
      <c r="IJ410" s="251"/>
      <c r="IK410" s="251"/>
      <c r="IL410" s="251"/>
      <c r="IM410" s="251"/>
      <c r="IN410" s="251"/>
      <c r="IO410" s="251"/>
      <c r="IP410" s="251"/>
      <c r="IQ410" s="251"/>
      <c r="IR410" s="251"/>
      <c r="IS410" s="251"/>
      <c r="IT410" s="251"/>
      <c r="IU410" s="251"/>
      <c r="IV410" s="251"/>
    </row>
    <row r="411" spans="1:256" ht="37.5" customHeight="1" x14ac:dyDescent="0.25">
      <c r="A411" s="111"/>
      <c r="B411" s="61" t="s">
        <v>268</v>
      </c>
      <c r="C411" s="248" t="s">
        <v>558</v>
      </c>
      <c r="D411" s="252" t="s">
        <v>560</v>
      </c>
      <c r="E411" s="61" t="s">
        <v>424</v>
      </c>
      <c r="F411" s="261">
        <f>VLOOKUP(H411,Feuil2!$A$1:$B$5,2,0)</f>
        <v>0.2</v>
      </c>
      <c r="G411" s="61">
        <f t="shared" ref="G411" si="125">IF(H411="Information et Communication",1,IF(H411="Savoir-faire Savoir-être",2,IF(H411="Confort et hygiène",3,IF(H411="Qualité de la prestation",5,IF(H411="Développement Durable",4)))))</f>
        <v>5</v>
      </c>
      <c r="H411" s="112" t="s">
        <v>110</v>
      </c>
      <c r="I411" s="250"/>
      <c r="J411" s="97">
        <v>200</v>
      </c>
      <c r="K411" s="97">
        <f>IF(J411&lt;&gt;"",MAX(K$2:K410)+1,"")</f>
        <v>350</v>
      </c>
      <c r="L411" s="140" t="s">
        <v>437</v>
      </c>
      <c r="M411" s="366">
        <v>1</v>
      </c>
      <c r="N411" s="332" t="str">
        <f>IF('RESULTAT GLOBAL'!I$32="NON","Non Mesuré","OUI")</f>
        <v>OUI</v>
      </c>
      <c r="O411" s="679" t="str">
        <f>IF('RESULTAT GLOBAL'!I$32="NON","Site de moins de 5 employés","")</f>
        <v/>
      </c>
      <c r="P411" s="335"/>
      <c r="Q411" s="140" t="s">
        <v>438</v>
      </c>
      <c r="R411" s="245" t="s">
        <v>42</v>
      </c>
      <c r="S411" s="250"/>
      <c r="T411" s="250"/>
      <c r="CP411" s="85"/>
      <c r="CQ411" s="85"/>
      <c r="CR411" s="111"/>
      <c r="CS411" s="111"/>
      <c r="CT411" s="111"/>
      <c r="CU411" s="111"/>
      <c r="CV411" s="251"/>
      <c r="CW411" s="251"/>
      <c r="CX411" s="251"/>
      <c r="CY411" s="251"/>
      <c r="CZ411" s="251"/>
      <c r="DA411" s="251"/>
      <c r="DB411" s="251"/>
      <c r="DC411" s="251"/>
      <c r="DD411" s="251"/>
      <c r="DE411" s="251"/>
      <c r="DF411" s="251"/>
      <c r="DG411" s="251"/>
      <c r="DH411" s="251"/>
      <c r="DI411" s="251"/>
      <c r="DJ411" s="251"/>
      <c r="DK411" s="251"/>
      <c r="DL411" s="251"/>
      <c r="DM411" s="251"/>
      <c r="DN411" s="251"/>
      <c r="DO411" s="251"/>
      <c r="DP411" s="251"/>
      <c r="DQ411" s="251"/>
      <c r="DR411" s="251"/>
      <c r="DS411" s="251"/>
      <c r="DT411" s="251"/>
      <c r="DU411" s="251"/>
      <c r="DV411" s="251"/>
      <c r="DW411" s="251"/>
      <c r="DX411" s="251"/>
      <c r="DY411" s="251"/>
      <c r="DZ411" s="251"/>
      <c r="EA411" s="251"/>
      <c r="EB411" s="251"/>
      <c r="EC411" s="251"/>
      <c r="ED411" s="251"/>
      <c r="EE411" s="251"/>
      <c r="EF411" s="251"/>
      <c r="EG411" s="251"/>
      <c r="EH411" s="251"/>
      <c r="EI411" s="251"/>
      <c r="EJ411" s="251"/>
      <c r="EK411" s="251"/>
      <c r="EL411" s="251"/>
      <c r="EM411" s="251"/>
      <c r="EN411" s="251"/>
      <c r="EO411" s="251"/>
      <c r="EP411" s="251"/>
      <c r="EQ411" s="251"/>
      <c r="ER411" s="251"/>
      <c r="ES411" s="251"/>
      <c r="ET411" s="251"/>
      <c r="EU411" s="251"/>
      <c r="EV411" s="251"/>
      <c r="EW411" s="251"/>
      <c r="EX411" s="251"/>
      <c r="EY411" s="251"/>
      <c r="EZ411" s="251"/>
      <c r="FA411" s="251"/>
      <c r="FB411" s="251"/>
      <c r="FC411" s="251"/>
      <c r="FD411" s="251"/>
      <c r="FE411" s="251"/>
      <c r="FF411" s="251"/>
      <c r="FG411" s="251"/>
      <c r="FH411" s="251"/>
      <c r="FI411" s="251"/>
      <c r="FJ411" s="251"/>
      <c r="FK411" s="251"/>
      <c r="FL411" s="251"/>
      <c r="FM411" s="251"/>
      <c r="FN411" s="251"/>
      <c r="FO411" s="251"/>
      <c r="FP411" s="251"/>
      <c r="FQ411" s="251"/>
      <c r="FR411" s="251"/>
      <c r="FS411" s="251"/>
      <c r="FT411" s="251"/>
      <c r="FU411" s="251"/>
      <c r="FV411" s="251"/>
      <c r="FW411" s="251"/>
      <c r="FX411" s="251"/>
      <c r="FY411" s="251"/>
      <c r="FZ411" s="251"/>
      <c r="GA411" s="251"/>
      <c r="GB411" s="251"/>
      <c r="GC411" s="251"/>
      <c r="GD411" s="251"/>
      <c r="GE411" s="251"/>
      <c r="GF411" s="251"/>
      <c r="GG411" s="251"/>
      <c r="GH411" s="251"/>
      <c r="GI411" s="251"/>
      <c r="GJ411" s="251"/>
      <c r="GK411" s="251"/>
      <c r="GL411" s="251"/>
      <c r="GM411" s="251"/>
      <c r="GN411" s="251"/>
      <c r="GO411" s="251"/>
      <c r="GP411" s="251"/>
      <c r="GQ411" s="251"/>
      <c r="GR411" s="251"/>
      <c r="GS411" s="251"/>
      <c r="GT411" s="251"/>
      <c r="GU411" s="251"/>
      <c r="GV411" s="251"/>
      <c r="GW411" s="251"/>
      <c r="GX411" s="251"/>
      <c r="GY411" s="251"/>
      <c r="GZ411" s="251"/>
      <c r="HA411" s="251"/>
      <c r="HB411" s="251"/>
      <c r="HC411" s="251"/>
      <c r="HD411" s="251"/>
      <c r="HE411" s="251"/>
      <c r="HF411" s="251"/>
      <c r="HG411" s="251"/>
      <c r="HH411" s="251"/>
      <c r="HI411" s="251"/>
      <c r="HJ411" s="251"/>
      <c r="HK411" s="251"/>
      <c r="HL411" s="251"/>
      <c r="HM411" s="251"/>
      <c r="HN411" s="251"/>
      <c r="HO411" s="251"/>
      <c r="HP411" s="251"/>
      <c r="HQ411" s="251"/>
      <c r="HR411" s="251"/>
      <c r="HS411" s="251"/>
      <c r="HT411" s="251"/>
      <c r="HU411" s="251"/>
      <c r="HV411" s="251"/>
      <c r="HW411" s="251"/>
      <c r="HX411" s="251"/>
      <c r="HY411" s="251"/>
      <c r="HZ411" s="251"/>
      <c r="IA411" s="251"/>
      <c r="IB411" s="251"/>
      <c r="IC411" s="251"/>
      <c r="ID411" s="251"/>
      <c r="IE411" s="251"/>
      <c r="IF411" s="251"/>
      <c r="IG411" s="251"/>
      <c r="IH411" s="251"/>
      <c r="II411" s="251"/>
      <c r="IJ411" s="251"/>
      <c r="IK411" s="251"/>
      <c r="IL411" s="251"/>
      <c r="IM411" s="251"/>
      <c r="IN411" s="251"/>
      <c r="IO411" s="251"/>
      <c r="IP411" s="251"/>
      <c r="IQ411" s="251"/>
      <c r="IR411" s="251"/>
      <c r="IS411" s="251"/>
      <c r="IT411" s="251"/>
      <c r="IU411" s="251"/>
      <c r="IV411" s="251"/>
    </row>
    <row r="412" spans="1:256" s="85" customFormat="1" ht="17.25" customHeight="1" x14ac:dyDescent="0.2">
      <c r="B412" s="61"/>
      <c r="F412" s="61"/>
      <c r="G412" s="61"/>
      <c r="I412" s="119"/>
      <c r="J412" s="84"/>
      <c r="K412" s="61"/>
      <c r="M412" s="61"/>
      <c r="N412" s="240"/>
      <c r="O412" s="61"/>
      <c r="P412" s="61"/>
    </row>
    <row r="413" spans="1:256" s="85" customFormat="1" ht="17.25" customHeight="1" x14ac:dyDescent="0.2">
      <c r="B413" s="61"/>
      <c r="F413" s="61"/>
      <c r="G413" s="61"/>
      <c r="I413" s="119"/>
      <c r="J413" s="84"/>
      <c r="K413" s="61"/>
      <c r="M413" s="61"/>
      <c r="N413" s="240"/>
      <c r="O413" s="61"/>
      <c r="P413" s="61"/>
    </row>
    <row r="414" spans="1:256" s="85" customFormat="1" ht="17.25" customHeight="1" x14ac:dyDescent="0.2">
      <c r="B414" s="61"/>
      <c r="F414" s="61"/>
      <c r="G414" s="61"/>
      <c r="I414" s="119"/>
      <c r="J414" s="84"/>
      <c r="K414" s="61"/>
      <c r="M414" s="61"/>
      <c r="N414" s="240" t="s">
        <v>0</v>
      </c>
      <c r="O414" s="61"/>
      <c r="P414" s="61"/>
    </row>
    <row r="415" spans="1:256" s="85" customFormat="1" ht="17.25" customHeight="1" x14ac:dyDescent="0.2">
      <c r="B415" s="61"/>
      <c r="F415" s="61"/>
      <c r="G415" s="61"/>
      <c r="I415" s="119"/>
      <c r="J415" s="84"/>
      <c r="K415" s="61"/>
      <c r="M415" s="61"/>
      <c r="N415" s="240" t="s">
        <v>1</v>
      </c>
      <c r="O415" s="61"/>
      <c r="P415" s="61"/>
    </row>
    <row r="416" spans="1:256" s="85" customFormat="1" ht="17.25" customHeight="1" x14ac:dyDescent="0.2">
      <c r="B416" s="61"/>
      <c r="F416" s="61"/>
      <c r="G416" s="61"/>
      <c r="I416" s="119"/>
      <c r="J416" s="84"/>
      <c r="K416" s="61"/>
      <c r="M416" s="61"/>
      <c r="N416" s="240" t="s">
        <v>336</v>
      </c>
      <c r="O416" s="61"/>
      <c r="P416" s="61"/>
    </row>
    <row r="417" spans="2:78" s="85" customFormat="1" ht="17.25" customHeight="1" x14ac:dyDescent="0.2">
      <c r="B417" s="61"/>
      <c r="F417" s="61"/>
      <c r="G417" s="61"/>
      <c r="I417" s="119"/>
      <c r="J417" s="84"/>
      <c r="K417" s="61"/>
      <c r="M417" s="61"/>
      <c r="N417" s="240" t="s">
        <v>330</v>
      </c>
      <c r="O417" s="61"/>
      <c r="P417" s="61"/>
    </row>
    <row r="418" spans="2:78" s="85" customFormat="1" ht="17.25" customHeight="1" x14ac:dyDescent="0.2">
      <c r="B418" s="61"/>
      <c r="F418" s="61"/>
      <c r="G418" s="61"/>
      <c r="I418" s="119"/>
      <c r="J418" s="84"/>
      <c r="K418" s="61"/>
      <c r="M418" s="61"/>
      <c r="N418" s="240" t="s">
        <v>337</v>
      </c>
      <c r="O418" s="61"/>
      <c r="P418" s="61"/>
    </row>
    <row r="419" spans="2:78" s="85" customFormat="1" ht="17.25" customHeight="1" x14ac:dyDescent="0.2">
      <c r="B419" s="61"/>
      <c r="F419" s="61"/>
      <c r="G419" s="61"/>
      <c r="I419" s="119"/>
      <c r="J419" s="84"/>
      <c r="K419" s="61"/>
      <c r="M419" s="61"/>
      <c r="N419" s="240" t="s">
        <v>338</v>
      </c>
      <c r="O419" s="61"/>
      <c r="P419" s="61"/>
    </row>
    <row r="420" spans="2:78" s="85" customFormat="1" ht="17.25" customHeight="1" x14ac:dyDescent="0.2">
      <c r="B420" s="61"/>
      <c r="F420" s="61"/>
      <c r="G420" s="61"/>
      <c r="I420" s="119"/>
      <c r="J420" s="84"/>
      <c r="K420" s="61"/>
      <c r="M420" s="61"/>
      <c r="N420" s="240" t="s">
        <v>339</v>
      </c>
      <c r="O420" s="61"/>
      <c r="P420" s="61"/>
    </row>
    <row r="421" spans="2:78" s="85" customFormat="1" ht="17.25" customHeight="1" x14ac:dyDescent="0.2">
      <c r="B421" s="61"/>
      <c r="F421" s="61"/>
      <c r="G421" s="61"/>
      <c r="I421" s="119"/>
      <c r="J421" s="84"/>
      <c r="K421" s="61"/>
      <c r="M421" s="61"/>
      <c r="N421" s="240" t="s">
        <v>336</v>
      </c>
      <c r="O421" s="61"/>
      <c r="P421" s="61"/>
    </row>
    <row r="422" spans="2:78" s="85" customFormat="1" ht="17.25" customHeight="1" x14ac:dyDescent="0.2">
      <c r="B422" s="61"/>
      <c r="F422" s="61"/>
      <c r="G422" s="61"/>
      <c r="I422" s="119"/>
      <c r="J422" s="84"/>
      <c r="K422" s="61"/>
      <c r="M422" s="61"/>
      <c r="N422" s="240"/>
      <c r="O422" s="61"/>
      <c r="P422" s="61"/>
    </row>
    <row r="423" spans="2:78" s="85" customFormat="1" ht="17.25" customHeight="1" x14ac:dyDescent="0.2">
      <c r="B423" s="61"/>
      <c r="F423" s="61"/>
      <c r="G423" s="61"/>
      <c r="I423" s="119"/>
      <c r="J423" s="84"/>
      <c r="K423" s="61"/>
      <c r="M423" s="61"/>
      <c r="N423" s="240"/>
      <c r="O423" s="61"/>
      <c r="P423" s="61"/>
    </row>
    <row r="424" spans="2:78" s="85" customFormat="1" ht="17.25" customHeight="1" x14ac:dyDescent="0.2">
      <c r="B424" s="61"/>
      <c r="F424" s="61"/>
      <c r="G424" s="61"/>
      <c r="I424" s="119"/>
      <c r="J424" s="84"/>
      <c r="K424" s="61"/>
      <c r="M424" s="61"/>
      <c r="N424" s="240"/>
      <c r="O424" s="61"/>
      <c r="P424" s="61"/>
    </row>
    <row r="425" spans="2:78" s="85" customFormat="1" ht="17.25" customHeight="1" x14ac:dyDescent="0.2">
      <c r="B425" s="61"/>
      <c r="F425" s="61"/>
      <c r="G425" s="61"/>
      <c r="I425" s="119"/>
      <c r="J425" s="84"/>
      <c r="K425" s="61"/>
      <c r="M425" s="61"/>
      <c r="N425" s="240"/>
      <c r="O425" s="61"/>
      <c r="P425" s="61"/>
    </row>
    <row r="426" spans="2:78" s="85" customFormat="1" ht="17.25" customHeight="1" x14ac:dyDescent="0.2">
      <c r="B426" s="61"/>
      <c r="F426" s="61"/>
      <c r="G426" s="61"/>
      <c r="I426" s="119"/>
      <c r="J426" s="84"/>
      <c r="K426" s="61"/>
      <c r="M426" s="61"/>
      <c r="N426" s="240"/>
      <c r="O426" s="61"/>
      <c r="P426" s="61"/>
      <c r="U426" s="105"/>
      <c r="V426" s="105"/>
      <c r="W426" s="105"/>
      <c r="X426" s="105"/>
      <c r="Y426" s="105"/>
      <c r="Z426" s="105"/>
      <c r="AA426" s="105"/>
      <c r="AB426" s="105"/>
      <c r="AC426" s="65"/>
      <c r="AD426" s="105"/>
      <c r="AE426" s="105"/>
      <c r="AF426" s="105"/>
      <c r="AG426" s="105"/>
      <c r="AH426" s="105"/>
      <c r="AI426" s="105"/>
      <c r="AJ426" s="105"/>
      <c r="AK426" s="105"/>
      <c r="AL426" s="105"/>
      <c r="AM426" s="105"/>
      <c r="AN426" s="105"/>
      <c r="AO426" s="105"/>
      <c r="AP426" s="105"/>
      <c r="AQ426" s="105"/>
      <c r="AR426" s="105"/>
      <c r="AS426" s="105"/>
      <c r="AT426" s="105"/>
      <c r="AU426" s="105"/>
      <c r="AV426" s="105"/>
      <c r="AW426" s="105"/>
      <c r="AX426" s="105"/>
      <c r="AY426" s="105"/>
      <c r="AZ426" s="105"/>
      <c r="BA426" s="105"/>
      <c r="BB426" s="105"/>
      <c r="BC426" s="105"/>
      <c r="BD426" s="105"/>
      <c r="BE426" s="105"/>
      <c r="BF426" s="105"/>
      <c r="BG426" s="105"/>
      <c r="BH426" s="105"/>
      <c r="BI426" s="105"/>
      <c r="BJ426" s="105"/>
      <c r="BK426" s="105"/>
      <c r="BL426" s="105"/>
      <c r="BM426" s="105"/>
      <c r="BN426" s="105"/>
      <c r="BO426" s="105"/>
      <c r="BP426" s="105"/>
      <c r="BQ426" s="105"/>
      <c r="BR426" s="89"/>
      <c r="BS426" s="91"/>
      <c r="BT426" s="91"/>
      <c r="BU426" s="91"/>
      <c r="BV426" s="91"/>
      <c r="BW426" s="91"/>
      <c r="BX426" s="92"/>
      <c r="BY426" s="93"/>
      <c r="BZ426" s="94"/>
    </row>
    <row r="427" spans="2:78" s="85" customFormat="1" ht="75.75" customHeight="1" x14ac:dyDescent="0.2">
      <c r="B427" s="61"/>
      <c r="F427" s="61"/>
      <c r="G427" s="61"/>
      <c r="I427" s="119"/>
      <c r="J427" s="84"/>
      <c r="K427" s="61"/>
      <c r="M427" s="61"/>
      <c r="N427" s="240"/>
      <c r="O427" s="61"/>
      <c r="P427" s="61"/>
      <c r="U427" s="105"/>
      <c r="V427" s="105"/>
      <c r="W427" s="105"/>
      <c r="X427" s="105"/>
      <c r="Y427" s="105"/>
      <c r="Z427" s="105"/>
      <c r="AA427" s="105"/>
      <c r="AB427" s="105"/>
      <c r="AC427" s="65"/>
      <c r="AD427" s="105"/>
      <c r="AE427" s="105"/>
      <c r="AF427" s="105"/>
      <c r="AG427" s="105"/>
      <c r="AH427" s="105"/>
      <c r="AI427" s="105"/>
      <c r="AJ427" s="105"/>
      <c r="AK427" s="105"/>
      <c r="AL427" s="105"/>
      <c r="AM427" s="105"/>
      <c r="AN427" s="105"/>
      <c r="AO427" s="105"/>
      <c r="AP427" s="105"/>
      <c r="AQ427" s="105"/>
      <c r="AR427" s="105"/>
      <c r="AS427" s="105"/>
      <c r="AT427" s="105"/>
      <c r="AU427" s="105"/>
      <c r="AV427" s="105"/>
      <c r="AW427" s="105"/>
      <c r="AX427" s="105"/>
      <c r="AY427" s="105"/>
      <c r="AZ427" s="105"/>
      <c r="BA427" s="105"/>
      <c r="BB427" s="105"/>
      <c r="BC427" s="105"/>
      <c r="BD427" s="105"/>
      <c r="BE427" s="105"/>
      <c r="BF427" s="105"/>
      <c r="BG427" s="105"/>
      <c r="BH427" s="105"/>
      <c r="BI427" s="105"/>
      <c r="BJ427" s="105"/>
      <c r="BK427" s="105"/>
      <c r="BL427" s="105"/>
      <c r="BM427" s="105"/>
      <c r="BN427" s="105"/>
      <c r="BO427" s="105"/>
      <c r="BP427" s="105"/>
      <c r="BQ427" s="105"/>
      <c r="BR427" s="89"/>
      <c r="BS427" s="91"/>
      <c r="BT427" s="91"/>
      <c r="BU427" s="91"/>
      <c r="BV427" s="91"/>
      <c r="BW427" s="91"/>
      <c r="BX427" s="92"/>
      <c r="BY427" s="93"/>
      <c r="BZ427" s="94"/>
    </row>
    <row r="428" spans="2:78" s="85" customFormat="1" ht="75.75" customHeight="1" x14ac:dyDescent="0.2">
      <c r="B428" s="61"/>
      <c r="F428" s="61"/>
      <c r="G428" s="61"/>
      <c r="I428" s="119"/>
      <c r="J428" s="84"/>
      <c r="K428" s="61"/>
      <c r="M428" s="61"/>
      <c r="N428" s="240"/>
      <c r="O428" s="61"/>
      <c r="P428" s="61"/>
      <c r="U428" s="105"/>
      <c r="V428" s="105"/>
      <c r="W428" s="105"/>
      <c r="X428" s="105"/>
      <c r="Y428" s="105"/>
      <c r="Z428" s="105"/>
      <c r="AA428" s="105"/>
      <c r="AB428" s="105"/>
      <c r="AC428" s="65"/>
      <c r="AD428" s="105"/>
      <c r="AE428" s="105"/>
      <c r="AF428" s="105"/>
      <c r="AG428" s="105"/>
      <c r="AH428" s="105"/>
      <c r="AI428" s="105"/>
      <c r="AJ428" s="105"/>
      <c r="AK428" s="105"/>
      <c r="AL428" s="105"/>
      <c r="AM428" s="105"/>
      <c r="AN428" s="105"/>
      <c r="AO428" s="105"/>
      <c r="AP428" s="105"/>
      <c r="AQ428" s="105"/>
      <c r="AR428" s="105"/>
      <c r="AS428" s="105"/>
      <c r="AT428" s="105"/>
      <c r="AU428" s="105"/>
      <c r="AV428" s="105"/>
      <c r="AW428" s="105"/>
      <c r="AX428" s="105"/>
      <c r="AY428" s="105"/>
      <c r="AZ428" s="105"/>
      <c r="BA428" s="105"/>
      <c r="BB428" s="105"/>
      <c r="BC428" s="105"/>
      <c r="BD428" s="105"/>
      <c r="BE428" s="105"/>
      <c r="BF428" s="105"/>
      <c r="BG428" s="105"/>
      <c r="BH428" s="105"/>
      <c r="BI428" s="105"/>
      <c r="BJ428" s="105"/>
      <c r="BK428" s="105"/>
      <c r="BL428" s="105"/>
      <c r="BM428" s="105"/>
      <c r="BN428" s="105"/>
      <c r="BO428" s="105"/>
      <c r="BP428" s="105"/>
      <c r="BQ428" s="105"/>
      <c r="BR428" s="89"/>
      <c r="BS428" s="91"/>
      <c r="BT428" s="91"/>
      <c r="BU428" s="91"/>
      <c r="BV428" s="91"/>
      <c r="BW428" s="91"/>
      <c r="BX428" s="92"/>
      <c r="BY428" s="93"/>
      <c r="BZ428" s="94"/>
    </row>
    <row r="429" spans="2:78" s="85" customFormat="1" ht="75.75" customHeight="1" x14ac:dyDescent="0.2">
      <c r="B429" s="61"/>
      <c r="F429" s="61"/>
      <c r="G429" s="61"/>
      <c r="I429" s="119"/>
      <c r="J429" s="84"/>
      <c r="K429" s="61"/>
      <c r="M429" s="61"/>
      <c r="N429" s="240"/>
      <c r="O429" s="61"/>
      <c r="P429" s="61"/>
      <c r="U429" s="105"/>
      <c r="V429" s="105"/>
      <c r="W429" s="105"/>
      <c r="X429" s="105"/>
      <c r="Y429" s="105"/>
      <c r="Z429" s="105"/>
      <c r="AA429" s="105"/>
      <c r="AB429" s="105"/>
      <c r="AC429" s="65"/>
      <c r="AD429" s="105"/>
      <c r="AE429" s="105"/>
      <c r="AF429" s="105"/>
      <c r="AG429" s="105"/>
      <c r="AH429" s="105"/>
      <c r="AI429" s="105"/>
      <c r="AJ429" s="105"/>
      <c r="AK429" s="105"/>
      <c r="AL429" s="105"/>
      <c r="AM429" s="105"/>
      <c r="AN429" s="105"/>
      <c r="AO429" s="105"/>
      <c r="AP429" s="105"/>
      <c r="AQ429" s="105"/>
      <c r="AR429" s="105"/>
      <c r="AS429" s="105"/>
      <c r="AT429" s="105"/>
      <c r="AU429" s="105"/>
      <c r="AV429" s="105"/>
      <c r="AW429" s="105"/>
      <c r="AX429" s="105"/>
      <c r="AY429" s="105"/>
      <c r="AZ429" s="105"/>
      <c r="BA429" s="105"/>
      <c r="BB429" s="105"/>
      <c r="BC429" s="105"/>
      <c r="BD429" s="105"/>
      <c r="BE429" s="105"/>
      <c r="BF429" s="105"/>
      <c r="BG429" s="105"/>
      <c r="BH429" s="105"/>
      <c r="BI429" s="105"/>
      <c r="BJ429" s="105"/>
      <c r="BK429" s="105"/>
      <c r="BL429" s="105"/>
      <c r="BM429" s="105"/>
      <c r="BN429" s="105"/>
      <c r="BO429" s="105"/>
      <c r="BP429" s="105"/>
      <c r="BQ429" s="105"/>
      <c r="BR429" s="89"/>
      <c r="BS429" s="91"/>
      <c r="BT429" s="91"/>
      <c r="BU429" s="91"/>
      <c r="BV429" s="91"/>
      <c r="BW429" s="91"/>
      <c r="BX429" s="92"/>
      <c r="BY429" s="93"/>
      <c r="BZ429" s="94"/>
    </row>
    <row r="430" spans="2:78" s="85" customFormat="1" ht="75.75" customHeight="1" x14ac:dyDescent="0.25">
      <c r="B430" s="61"/>
      <c r="F430" s="61"/>
      <c r="G430" s="61"/>
      <c r="I430" s="119"/>
      <c r="J430" s="84"/>
      <c r="K430" s="61"/>
      <c r="M430" s="61"/>
      <c r="N430" s="240"/>
      <c r="O430" s="61"/>
      <c r="P430" s="61"/>
      <c r="U430" s="64"/>
      <c r="V430" s="64"/>
      <c r="W430" s="64"/>
      <c r="X430" s="64"/>
      <c r="Y430" s="64"/>
      <c r="Z430" s="64"/>
      <c r="AA430" s="64"/>
      <c r="AB430" s="64"/>
      <c r="AC430" s="65"/>
      <c r="AD430" s="64"/>
      <c r="AE430" s="64"/>
      <c r="AF430" s="64"/>
      <c r="AG430" s="64"/>
      <c r="AH430" s="64"/>
      <c r="AI430" s="64"/>
      <c r="AJ430" s="64"/>
      <c r="AK430" s="64"/>
      <c r="AL430" s="64"/>
      <c r="AM430" s="64"/>
      <c r="AN430" s="64"/>
      <c r="AO430" s="64"/>
      <c r="AP430" s="64"/>
      <c r="AQ430" s="64"/>
      <c r="AR430" s="64"/>
      <c r="AS430" s="64"/>
      <c r="AT430" s="64"/>
      <c r="AU430" s="64"/>
      <c r="AV430" s="64"/>
      <c r="AW430" s="64"/>
      <c r="AX430" s="64"/>
      <c r="AY430" s="64"/>
      <c r="AZ430" s="64"/>
      <c r="BA430" s="64"/>
      <c r="BB430" s="64"/>
      <c r="BC430" s="64"/>
      <c r="BD430" s="64"/>
      <c r="BE430" s="64"/>
      <c r="BF430" s="64"/>
      <c r="BG430" s="64"/>
      <c r="BH430" s="64"/>
      <c r="BI430" s="64"/>
      <c r="BJ430" s="64"/>
      <c r="BK430" s="64"/>
      <c r="BL430" s="64"/>
      <c r="BM430" s="64"/>
      <c r="BN430" s="64"/>
      <c r="BO430" s="64"/>
      <c r="BP430" s="64"/>
      <c r="BQ430" s="64"/>
      <c r="BR430" s="89"/>
      <c r="BS430" s="91"/>
      <c r="BT430" s="91"/>
      <c r="BU430" s="91"/>
      <c r="BV430" s="91"/>
      <c r="BW430" s="91"/>
      <c r="BX430" s="92"/>
      <c r="BY430" s="93"/>
      <c r="BZ430" s="94"/>
    </row>
  </sheetData>
  <autoFilter ref="A3:BZ411"/>
  <mergeCells count="1">
    <mergeCell ref="I254:I255"/>
  </mergeCells>
  <conditionalFormatting sqref="N349:N371 N374 N118:N119 N303:N309 N250:N258 N387 N338:N347 N47:N49 N51:N55 N76:N77 N115:N116 N226:N231 N79:N86 N88:N92 N94:N101 N123:N133 N217:N222 N57:N60 N135:N139 N141:N144 N147 N150 N241:N243 N175 N154:N157 N163:N171 N274:N289 N291:N299 N233:N239 N378:N383 N260:N271 N322:N328 N9:N20 N23:N44 N301 N62:N66 N210:N215 N311:N312 N330:N336 N4:N6 N68:N73 N390:N402 N104:N113">
    <cfRule type="cellIs" dxfId="638" priority="1502" operator="equal">
      <formula>"NON"</formula>
    </cfRule>
    <cfRule type="cellIs" dxfId="637" priority="1503" operator="equal">
      <formula>"OUI"</formula>
    </cfRule>
  </conditionalFormatting>
  <conditionalFormatting sqref="N250:N258 N387 N274:N288 N350:N353 N355:N361 N363:N367 N369:N371 N374 N118:N119 N303:N309 N338:N347 N47:N49 N51:N55 N76:N77 N115:N116 N226:N231 N79:N86 N88:N92 N94:N101 N123:N133 N217:N222 N57:N60 N135:N139 N141:N144 N147 N150 N241:N243 N175 N154:N157 N163:N171 N291:N299 N233:N239 N378:N383 N260:N271 N322:N328 N9:N20 N23:N44 N301 N62:N66 N210:N215 N311:N312 N330:N336 N4:N6 N68:N73 N390:N402 N104:N113">
    <cfRule type="cellIs" dxfId="636" priority="1498" operator="equal">
      <formula>"Très Insatisfaisant"</formula>
    </cfRule>
    <cfRule type="cellIs" dxfId="635" priority="1499" operator="equal">
      <formula>"Insatisfaisant"</formula>
    </cfRule>
    <cfRule type="cellIs" dxfId="634" priority="1500" operator="equal">
      <formula>"Satisfaisant"</formula>
    </cfRule>
    <cfRule type="cellIs" dxfId="633" priority="1501" operator="equal">
      <formula>"Très Satisfaisant"</formula>
    </cfRule>
  </conditionalFormatting>
  <conditionalFormatting sqref="N118:N119 N358 N371 N309 N250:N258 N387 N294:N297 N338:N347 N125 N133 N70 N73 N100:N101 N115:N116 N274:N289 N260:N271 N322:N328 N41:N44 N65:N66 N210:N215 N330:N336 N397:N402">
    <cfRule type="cellIs" dxfId="632" priority="1345" stopIfTrue="1" operator="equal">
      <formula>"Très Insatisfaisant"</formula>
    </cfRule>
    <cfRule type="cellIs" dxfId="631" priority="1346" stopIfTrue="1" operator="equal">
      <formula>"Insatisfaisant"</formula>
    </cfRule>
    <cfRule type="cellIs" dxfId="630" priority="1347" stopIfTrue="1" operator="equal">
      <formula>"Satisfaisant"</formula>
    </cfRule>
  </conditionalFormatting>
  <conditionalFormatting sqref="N404:N411">
    <cfRule type="cellIs" dxfId="629" priority="999" operator="equal">
      <formula>"NON"</formula>
    </cfRule>
    <cfRule type="cellIs" dxfId="628" priority="1000" operator="equal">
      <formula>"OUI"</formula>
    </cfRule>
  </conditionalFormatting>
  <conditionalFormatting sqref="N404:N411">
    <cfRule type="cellIs" dxfId="627" priority="995" operator="equal">
      <formula>"Très Insatisfaisant"</formula>
    </cfRule>
    <cfRule type="cellIs" dxfId="626" priority="996" operator="equal">
      <formula>"Insatisfaisant"</formula>
    </cfRule>
    <cfRule type="cellIs" dxfId="625" priority="997" operator="equal">
      <formula>"Satisfaisant"</formula>
    </cfRule>
    <cfRule type="cellIs" dxfId="624" priority="998" operator="equal">
      <formula>"Très Satisfaisant"</formula>
    </cfRule>
  </conditionalFormatting>
  <conditionalFormatting sqref="N42:N44 N210:N215">
    <cfRule type="cellIs" dxfId="623" priority="963" stopIfTrue="1" operator="equal">
      <formula>"NON"</formula>
    </cfRule>
    <cfRule type="cellIs" dxfId="622" priority="964" stopIfTrue="1" operator="equal">
      <formula>"OUI"</formula>
    </cfRule>
  </conditionalFormatting>
  <conditionalFormatting sqref="N42:N44">
    <cfRule type="cellIs" dxfId="621" priority="965" stopIfTrue="1" operator="equal">
      <formula>"Très Insatisfaisant"</formula>
    </cfRule>
    <cfRule type="cellIs" dxfId="620" priority="966" stopIfTrue="1" operator="equal">
      <formula>"Insatisfaisant"</formula>
    </cfRule>
    <cfRule type="cellIs" dxfId="619" priority="967" stopIfTrue="1" operator="equal">
      <formula>"Satisfaisant"</formula>
    </cfRule>
  </conditionalFormatting>
  <conditionalFormatting sqref="N56">
    <cfRule type="cellIs" dxfId="618" priority="946" operator="equal">
      <formula>"NON"</formula>
    </cfRule>
    <cfRule type="cellIs" dxfId="617" priority="947" operator="equal">
      <formula>"OUI"</formula>
    </cfRule>
  </conditionalFormatting>
  <conditionalFormatting sqref="N56">
    <cfRule type="cellIs" dxfId="616" priority="942" operator="equal">
      <formula>"Très Insatisfaisant"</formula>
    </cfRule>
    <cfRule type="cellIs" dxfId="615" priority="943" operator="equal">
      <formula>"Insatisfaisant"</formula>
    </cfRule>
    <cfRule type="cellIs" dxfId="614" priority="944" operator="equal">
      <formula>"Satisfaisant"</formula>
    </cfRule>
    <cfRule type="cellIs" dxfId="613" priority="945" operator="equal">
      <formula>"Très Satisfaisant"</formula>
    </cfRule>
  </conditionalFormatting>
  <conditionalFormatting sqref="N148">
    <cfRule type="cellIs" dxfId="612" priority="931" operator="equal">
      <formula>"NON"</formula>
    </cfRule>
    <cfRule type="cellIs" dxfId="611" priority="932" operator="equal">
      <formula>"OUI"</formula>
    </cfRule>
  </conditionalFormatting>
  <conditionalFormatting sqref="N148">
    <cfRule type="cellIs" dxfId="610" priority="927" operator="equal">
      <formula>"Très Insatisfaisant"</formula>
    </cfRule>
    <cfRule type="cellIs" dxfId="609" priority="928" operator="equal">
      <formula>"Insatisfaisant"</formula>
    </cfRule>
    <cfRule type="cellIs" dxfId="608" priority="929" operator="equal">
      <formula>"Satisfaisant"</formula>
    </cfRule>
    <cfRule type="cellIs" dxfId="607" priority="930" operator="equal">
      <formula>"Très Satisfaisant"</formula>
    </cfRule>
  </conditionalFormatting>
  <conditionalFormatting sqref="N149">
    <cfRule type="cellIs" dxfId="606" priority="925" operator="equal">
      <formula>"NON"</formula>
    </cfRule>
    <cfRule type="cellIs" dxfId="605" priority="926" operator="equal">
      <formula>"OUI"</formula>
    </cfRule>
  </conditionalFormatting>
  <conditionalFormatting sqref="N149">
    <cfRule type="cellIs" dxfId="604" priority="921" operator="equal">
      <formula>"Très Insatisfaisant"</formula>
    </cfRule>
    <cfRule type="cellIs" dxfId="603" priority="922" operator="equal">
      <formula>"Insatisfaisant"</formula>
    </cfRule>
    <cfRule type="cellIs" dxfId="602" priority="923" operator="equal">
      <formula>"Satisfaisant"</formula>
    </cfRule>
    <cfRule type="cellIs" dxfId="601" priority="924" operator="equal">
      <formula>"Très Satisfaisant"</formula>
    </cfRule>
  </conditionalFormatting>
  <conditionalFormatting sqref="N151">
    <cfRule type="cellIs" dxfId="600" priority="919" operator="equal">
      <formula>"NON"</formula>
    </cfRule>
    <cfRule type="cellIs" dxfId="599" priority="920" operator="equal">
      <formula>"OUI"</formula>
    </cfRule>
  </conditionalFormatting>
  <conditionalFormatting sqref="N151">
    <cfRule type="cellIs" dxfId="598" priority="915" operator="equal">
      <formula>"Très Insatisfaisant"</formula>
    </cfRule>
    <cfRule type="cellIs" dxfId="597" priority="916" operator="equal">
      <formula>"Insatisfaisant"</formula>
    </cfRule>
    <cfRule type="cellIs" dxfId="596" priority="917" operator="equal">
      <formula>"Satisfaisant"</formula>
    </cfRule>
    <cfRule type="cellIs" dxfId="595" priority="918" operator="equal">
      <formula>"Très Satisfaisant"</formula>
    </cfRule>
  </conditionalFormatting>
  <conditionalFormatting sqref="N152">
    <cfRule type="cellIs" dxfId="594" priority="907" operator="equal">
      <formula>"NON"</formula>
    </cfRule>
    <cfRule type="cellIs" dxfId="593" priority="908" operator="equal">
      <formula>"OUI"</formula>
    </cfRule>
  </conditionalFormatting>
  <conditionalFormatting sqref="N152">
    <cfRule type="cellIs" dxfId="592" priority="903" operator="equal">
      <formula>"Très Insatisfaisant"</formula>
    </cfRule>
    <cfRule type="cellIs" dxfId="591" priority="904" operator="equal">
      <formula>"Insatisfaisant"</formula>
    </cfRule>
    <cfRule type="cellIs" dxfId="590" priority="905" operator="equal">
      <formula>"Satisfaisant"</formula>
    </cfRule>
    <cfRule type="cellIs" dxfId="589" priority="906" operator="equal">
      <formula>"Très Satisfaisant"</formula>
    </cfRule>
  </conditionalFormatting>
  <conditionalFormatting sqref="N153">
    <cfRule type="cellIs" dxfId="588" priority="901" operator="equal">
      <formula>"NON"</formula>
    </cfRule>
    <cfRule type="cellIs" dxfId="587" priority="902" operator="equal">
      <formula>"OUI"</formula>
    </cfRule>
  </conditionalFormatting>
  <conditionalFormatting sqref="N153">
    <cfRule type="cellIs" dxfId="586" priority="897" operator="equal">
      <formula>"Très Insatisfaisant"</formula>
    </cfRule>
    <cfRule type="cellIs" dxfId="585" priority="898" operator="equal">
      <formula>"Insatisfaisant"</formula>
    </cfRule>
    <cfRule type="cellIs" dxfId="584" priority="899" operator="equal">
      <formula>"Satisfaisant"</formula>
    </cfRule>
    <cfRule type="cellIs" dxfId="583" priority="900" operator="equal">
      <formula>"Très Satisfaisant"</formula>
    </cfRule>
  </conditionalFormatting>
  <conditionalFormatting sqref="N245">
    <cfRule type="cellIs" dxfId="576" priority="513" operator="equal">
      <formula>"Très Insatisfaisant"</formula>
    </cfRule>
    <cfRule type="cellIs" dxfId="575" priority="514" operator="equal">
      <formula>"Insatisfaisant"</formula>
    </cfRule>
    <cfRule type="cellIs" dxfId="574" priority="515" operator="equal">
      <formula>"Satisfaisant"</formula>
    </cfRule>
    <cfRule type="cellIs" dxfId="573" priority="516" operator="equal">
      <formula>"Très Satisfaisant"</formula>
    </cfRule>
  </conditionalFormatting>
  <conditionalFormatting sqref="N245">
    <cfRule type="cellIs" dxfId="572" priority="517" operator="equal">
      <formula>"NON"</formula>
    </cfRule>
    <cfRule type="cellIs" dxfId="571" priority="518" operator="equal">
      <formula>"OUI"</formula>
    </cfRule>
  </conditionalFormatting>
  <conditionalFormatting sqref="N246">
    <cfRule type="cellIs" dxfId="570" priority="501" operator="equal">
      <formula>"Très Insatisfaisant"</formula>
    </cfRule>
    <cfRule type="cellIs" dxfId="569" priority="502" operator="equal">
      <formula>"Insatisfaisant"</formula>
    </cfRule>
    <cfRule type="cellIs" dxfId="568" priority="503" operator="equal">
      <formula>"Satisfaisant"</formula>
    </cfRule>
    <cfRule type="cellIs" dxfId="567" priority="504" operator="equal">
      <formula>"Très Satisfaisant"</formula>
    </cfRule>
  </conditionalFormatting>
  <conditionalFormatting sqref="N246">
    <cfRule type="cellIs" dxfId="566" priority="505" operator="equal">
      <formula>"NON"</formula>
    </cfRule>
    <cfRule type="cellIs" dxfId="565" priority="506" operator="equal">
      <formula>"OUI"</formula>
    </cfRule>
  </conditionalFormatting>
  <conditionalFormatting sqref="N375">
    <cfRule type="cellIs" dxfId="564" priority="463" operator="equal">
      <formula>"NON"</formula>
    </cfRule>
    <cfRule type="cellIs" dxfId="563" priority="464" operator="equal">
      <formula>"OUI"</formula>
    </cfRule>
  </conditionalFormatting>
  <conditionalFormatting sqref="N375">
    <cfRule type="cellIs" dxfId="562" priority="459" operator="equal">
      <formula>"Très Insatisfaisant"</formula>
    </cfRule>
    <cfRule type="cellIs" dxfId="561" priority="460" operator="equal">
      <formula>"Insatisfaisant"</formula>
    </cfRule>
    <cfRule type="cellIs" dxfId="560" priority="461" operator="equal">
      <formula>"Satisfaisant"</formula>
    </cfRule>
    <cfRule type="cellIs" dxfId="559" priority="462" operator="equal">
      <formula>"Très Satisfaisant"</formula>
    </cfRule>
  </conditionalFormatting>
  <conditionalFormatting sqref="N301">
    <cfRule type="cellIs" dxfId="558" priority="456" stopIfTrue="1" operator="equal">
      <formula>"Très Insatisfaisant"</formula>
    </cfRule>
    <cfRule type="cellIs" dxfId="557" priority="457" stopIfTrue="1" operator="equal">
      <formula>"Insatisfaisant"</formula>
    </cfRule>
    <cfRule type="cellIs" dxfId="556" priority="458" stopIfTrue="1" operator="equal">
      <formula>"Satisfaisant"</formula>
    </cfRule>
  </conditionalFormatting>
  <conditionalFormatting sqref="N223">
    <cfRule type="cellIs" dxfId="555" priority="412" operator="equal">
      <formula>"NON"</formula>
    </cfRule>
    <cfRule type="cellIs" dxfId="554" priority="413" operator="equal">
      <formula>"OUI"</formula>
    </cfRule>
  </conditionalFormatting>
  <conditionalFormatting sqref="N223">
    <cfRule type="cellIs" dxfId="553" priority="408" operator="equal">
      <formula>"Très Insatisfaisant"</formula>
    </cfRule>
    <cfRule type="cellIs" dxfId="552" priority="409" operator="equal">
      <formula>"Insatisfaisant"</formula>
    </cfRule>
    <cfRule type="cellIs" dxfId="551" priority="410" operator="equal">
      <formula>"Satisfaisant"</formula>
    </cfRule>
    <cfRule type="cellIs" dxfId="550" priority="411" operator="equal">
      <formula>"Très Satisfaisant"</formula>
    </cfRule>
  </conditionalFormatting>
  <conditionalFormatting sqref="N244">
    <cfRule type="cellIs" dxfId="549" priority="400" operator="equal">
      <formula>"NON"</formula>
    </cfRule>
    <cfRule type="cellIs" dxfId="548" priority="401" operator="equal">
      <formula>"OUI"</formula>
    </cfRule>
  </conditionalFormatting>
  <conditionalFormatting sqref="N244">
    <cfRule type="cellIs" dxfId="547" priority="396" operator="equal">
      <formula>"Très Insatisfaisant"</formula>
    </cfRule>
    <cfRule type="cellIs" dxfId="546" priority="397" operator="equal">
      <formula>"Insatisfaisant"</formula>
    </cfRule>
    <cfRule type="cellIs" dxfId="545" priority="398" operator="equal">
      <formula>"Satisfaisant"</formula>
    </cfRule>
    <cfRule type="cellIs" dxfId="544" priority="399" operator="equal">
      <formula>"Très Satisfaisant"</formula>
    </cfRule>
  </conditionalFormatting>
  <conditionalFormatting sqref="N158:N161">
    <cfRule type="cellIs" dxfId="543" priority="359" operator="equal">
      <formula>"NON"</formula>
    </cfRule>
    <cfRule type="cellIs" dxfId="542" priority="360" operator="equal">
      <formula>"OUI"</formula>
    </cfRule>
  </conditionalFormatting>
  <conditionalFormatting sqref="N158:N161">
    <cfRule type="cellIs" dxfId="541" priority="355" operator="equal">
      <formula>"Très Insatisfaisant"</formula>
    </cfRule>
    <cfRule type="cellIs" dxfId="540" priority="356" operator="equal">
      <formula>"Insatisfaisant"</formula>
    </cfRule>
    <cfRule type="cellIs" dxfId="539" priority="357" operator="equal">
      <formula>"Satisfaisant"</formula>
    </cfRule>
    <cfRule type="cellIs" dxfId="538" priority="358" operator="equal">
      <formula>"Très Satisfaisant"</formula>
    </cfRule>
  </conditionalFormatting>
  <conditionalFormatting sqref="N158:N161">
    <cfRule type="cellIs" dxfId="537" priority="352" stopIfTrue="1" operator="equal">
      <formula>"Très Insatisfaisant"</formula>
    </cfRule>
    <cfRule type="cellIs" dxfId="536" priority="353" stopIfTrue="1" operator="equal">
      <formula>"Insatisfaisant"</formula>
    </cfRule>
    <cfRule type="cellIs" dxfId="535" priority="354" stopIfTrue="1" operator="equal">
      <formula>"Satisfaisant"</formula>
    </cfRule>
  </conditionalFormatting>
  <conditionalFormatting sqref="N158:N161">
    <cfRule type="cellIs" dxfId="534" priority="347" stopIfTrue="1" operator="equal">
      <formula>"NON"</formula>
    </cfRule>
    <cfRule type="cellIs" dxfId="533" priority="348" stopIfTrue="1" operator="equal">
      <formula>"OUI"</formula>
    </cfRule>
  </conditionalFormatting>
  <conditionalFormatting sqref="N158:N161">
    <cfRule type="cellIs" dxfId="532" priority="349" stopIfTrue="1" operator="equal">
      <formula>"Très Insatisfaisant"</formula>
    </cfRule>
    <cfRule type="cellIs" dxfId="531" priority="350" stopIfTrue="1" operator="equal">
      <formula>"Insatisfaisant"</formula>
    </cfRule>
    <cfRule type="cellIs" dxfId="530" priority="351" stopIfTrue="1" operator="equal">
      <formula>"Satisfaisant"</formula>
    </cfRule>
  </conditionalFormatting>
  <conditionalFormatting sqref="N172">
    <cfRule type="cellIs" dxfId="529" priority="345" operator="equal">
      <formula>"NON"</formula>
    </cfRule>
    <cfRule type="cellIs" dxfId="528" priority="346" operator="equal">
      <formula>"OUI"</formula>
    </cfRule>
  </conditionalFormatting>
  <conditionalFormatting sqref="N172">
    <cfRule type="cellIs" dxfId="527" priority="341" operator="equal">
      <formula>"Très Insatisfaisant"</formula>
    </cfRule>
    <cfRule type="cellIs" dxfId="526" priority="342" operator="equal">
      <formula>"Insatisfaisant"</formula>
    </cfRule>
    <cfRule type="cellIs" dxfId="525" priority="343" operator="equal">
      <formula>"Satisfaisant"</formula>
    </cfRule>
    <cfRule type="cellIs" dxfId="524" priority="344" operator="equal">
      <formula>"Très Satisfaisant"</formula>
    </cfRule>
  </conditionalFormatting>
  <conditionalFormatting sqref="N172">
    <cfRule type="cellIs" dxfId="523" priority="338" stopIfTrue="1" operator="equal">
      <formula>"Très Insatisfaisant"</formula>
    </cfRule>
    <cfRule type="cellIs" dxfId="522" priority="339" stopIfTrue="1" operator="equal">
      <formula>"Insatisfaisant"</formula>
    </cfRule>
    <cfRule type="cellIs" dxfId="521" priority="340" stopIfTrue="1" operator="equal">
      <formula>"Satisfaisant"</formula>
    </cfRule>
  </conditionalFormatting>
  <conditionalFormatting sqref="N172">
    <cfRule type="cellIs" dxfId="520" priority="333" stopIfTrue="1" operator="equal">
      <formula>"NON"</formula>
    </cfRule>
    <cfRule type="cellIs" dxfId="519" priority="334" stopIfTrue="1" operator="equal">
      <formula>"OUI"</formula>
    </cfRule>
  </conditionalFormatting>
  <conditionalFormatting sqref="N172">
    <cfRule type="cellIs" dxfId="518" priority="335" stopIfTrue="1" operator="equal">
      <formula>"Très Insatisfaisant"</formula>
    </cfRule>
    <cfRule type="cellIs" dxfId="517" priority="336" stopIfTrue="1" operator="equal">
      <formula>"Insatisfaisant"</formula>
    </cfRule>
    <cfRule type="cellIs" dxfId="516" priority="337" stopIfTrue="1" operator="equal">
      <formula>"Satisfaisant"</formula>
    </cfRule>
  </conditionalFormatting>
  <conditionalFormatting sqref="N173">
    <cfRule type="cellIs" dxfId="515" priority="331" operator="equal">
      <formula>"NON"</formula>
    </cfRule>
    <cfRule type="cellIs" dxfId="514" priority="332" operator="equal">
      <formula>"OUI"</formula>
    </cfRule>
  </conditionalFormatting>
  <conditionalFormatting sqref="N173">
    <cfRule type="cellIs" dxfId="513" priority="327" operator="equal">
      <formula>"Très Insatisfaisant"</formula>
    </cfRule>
    <cfRule type="cellIs" dxfId="512" priority="328" operator="equal">
      <formula>"Insatisfaisant"</formula>
    </cfRule>
    <cfRule type="cellIs" dxfId="511" priority="329" operator="equal">
      <formula>"Satisfaisant"</formula>
    </cfRule>
    <cfRule type="cellIs" dxfId="510" priority="330" operator="equal">
      <formula>"Très Satisfaisant"</formula>
    </cfRule>
  </conditionalFormatting>
  <conditionalFormatting sqref="N173">
    <cfRule type="cellIs" dxfId="509" priority="324" stopIfTrue="1" operator="equal">
      <formula>"Très Insatisfaisant"</formula>
    </cfRule>
    <cfRule type="cellIs" dxfId="508" priority="325" stopIfTrue="1" operator="equal">
      <formula>"Insatisfaisant"</formula>
    </cfRule>
    <cfRule type="cellIs" dxfId="507" priority="326" stopIfTrue="1" operator="equal">
      <formula>"Satisfaisant"</formula>
    </cfRule>
  </conditionalFormatting>
  <conditionalFormatting sqref="N173">
    <cfRule type="cellIs" dxfId="506" priority="319" stopIfTrue="1" operator="equal">
      <formula>"NON"</formula>
    </cfRule>
    <cfRule type="cellIs" dxfId="505" priority="320" stopIfTrue="1" operator="equal">
      <formula>"OUI"</formula>
    </cfRule>
  </conditionalFormatting>
  <conditionalFormatting sqref="N173">
    <cfRule type="cellIs" dxfId="504" priority="321" stopIfTrue="1" operator="equal">
      <formula>"Très Insatisfaisant"</formula>
    </cfRule>
    <cfRule type="cellIs" dxfId="503" priority="322" stopIfTrue="1" operator="equal">
      <formula>"Insatisfaisant"</formula>
    </cfRule>
    <cfRule type="cellIs" dxfId="502" priority="323" stopIfTrue="1" operator="equal">
      <formula>"Satisfaisant"</formula>
    </cfRule>
  </conditionalFormatting>
  <conditionalFormatting sqref="N176:N197">
    <cfRule type="cellIs" dxfId="501" priority="317" operator="equal">
      <formula>"NON"</formula>
    </cfRule>
    <cfRule type="cellIs" dxfId="500" priority="318" operator="equal">
      <formula>"OUI"</formula>
    </cfRule>
  </conditionalFormatting>
  <conditionalFormatting sqref="N176:N197">
    <cfRule type="cellIs" dxfId="499" priority="313" operator="equal">
      <formula>"Très Insatisfaisant"</formula>
    </cfRule>
    <cfRule type="cellIs" dxfId="498" priority="314" operator="equal">
      <formula>"Insatisfaisant"</formula>
    </cfRule>
    <cfRule type="cellIs" dxfId="497" priority="315" operator="equal">
      <formula>"Satisfaisant"</formula>
    </cfRule>
    <cfRule type="cellIs" dxfId="496" priority="316" operator="equal">
      <formula>"Très Satisfaisant"</formula>
    </cfRule>
  </conditionalFormatting>
  <conditionalFormatting sqref="N176:N197">
    <cfRule type="cellIs" dxfId="495" priority="310" stopIfTrue="1" operator="equal">
      <formula>"Très Insatisfaisant"</formula>
    </cfRule>
    <cfRule type="cellIs" dxfId="494" priority="311" stopIfTrue="1" operator="equal">
      <formula>"Insatisfaisant"</formula>
    </cfRule>
    <cfRule type="cellIs" dxfId="493" priority="312" stopIfTrue="1" operator="equal">
      <formula>"Satisfaisant"</formula>
    </cfRule>
  </conditionalFormatting>
  <conditionalFormatting sqref="N176:N197">
    <cfRule type="cellIs" dxfId="492" priority="305" stopIfTrue="1" operator="equal">
      <formula>"NON"</formula>
    </cfRule>
    <cfRule type="cellIs" dxfId="491" priority="306" stopIfTrue="1" operator="equal">
      <formula>"OUI"</formula>
    </cfRule>
  </conditionalFormatting>
  <conditionalFormatting sqref="N176:N197">
    <cfRule type="cellIs" dxfId="490" priority="307" stopIfTrue="1" operator="equal">
      <formula>"Très Insatisfaisant"</formula>
    </cfRule>
    <cfRule type="cellIs" dxfId="489" priority="308" stopIfTrue="1" operator="equal">
      <formula>"Insatisfaisant"</formula>
    </cfRule>
    <cfRule type="cellIs" dxfId="488" priority="309" stopIfTrue="1" operator="equal">
      <formula>"Satisfaisant"</formula>
    </cfRule>
  </conditionalFormatting>
  <conditionalFormatting sqref="N300">
    <cfRule type="cellIs" dxfId="487" priority="268" stopIfTrue="1" operator="equal">
      <formula>"Très Insatisfaisant"</formula>
    </cfRule>
    <cfRule type="cellIs" dxfId="486" priority="269" stopIfTrue="1" operator="equal">
      <formula>"Insatisfaisant"</formula>
    </cfRule>
    <cfRule type="cellIs" dxfId="485" priority="270" stopIfTrue="1" operator="equal">
      <formula>"Satisfaisant"</formula>
    </cfRule>
  </conditionalFormatting>
  <conditionalFormatting sqref="N300">
    <cfRule type="cellIs" dxfId="484" priority="275" operator="equal">
      <formula>"NON"</formula>
    </cfRule>
    <cfRule type="cellIs" dxfId="483" priority="276" operator="equal">
      <formula>"OUI"</formula>
    </cfRule>
  </conditionalFormatting>
  <conditionalFormatting sqref="N300">
    <cfRule type="cellIs" dxfId="482" priority="271" operator="equal">
      <formula>"Très Insatisfaisant"</formula>
    </cfRule>
    <cfRule type="cellIs" dxfId="481" priority="272" operator="equal">
      <formula>"Insatisfaisant"</formula>
    </cfRule>
    <cfRule type="cellIs" dxfId="480" priority="273" operator="equal">
      <formula>"Satisfaisant"</formula>
    </cfRule>
    <cfRule type="cellIs" dxfId="479" priority="274" operator="equal">
      <formula>"Très Satisfaisant"</formula>
    </cfRule>
  </conditionalFormatting>
  <conditionalFormatting sqref="N316:N320">
    <cfRule type="cellIs" dxfId="478" priority="266" operator="equal">
      <formula>"NON"</formula>
    </cfRule>
    <cfRule type="cellIs" dxfId="477" priority="267" operator="equal">
      <formula>"OUI"</formula>
    </cfRule>
  </conditionalFormatting>
  <conditionalFormatting sqref="N316:N320">
    <cfRule type="cellIs" dxfId="476" priority="262" operator="equal">
      <formula>"Très Insatisfaisant"</formula>
    </cfRule>
    <cfRule type="cellIs" dxfId="475" priority="263" operator="equal">
      <formula>"Insatisfaisant"</formula>
    </cfRule>
    <cfRule type="cellIs" dxfId="474" priority="264" operator="equal">
      <formula>"Satisfaisant"</formula>
    </cfRule>
    <cfRule type="cellIs" dxfId="473" priority="265" operator="equal">
      <formula>"Très Satisfaisant"</formula>
    </cfRule>
  </conditionalFormatting>
  <conditionalFormatting sqref="N316:N320">
    <cfRule type="cellIs" dxfId="472" priority="259" stopIfTrue="1" operator="equal">
      <formula>"Très Insatisfaisant"</formula>
    </cfRule>
    <cfRule type="cellIs" dxfId="471" priority="260" stopIfTrue="1" operator="equal">
      <formula>"Insatisfaisant"</formula>
    </cfRule>
    <cfRule type="cellIs" dxfId="470" priority="261" stopIfTrue="1" operator="equal">
      <formula>"Satisfaisant"</formula>
    </cfRule>
  </conditionalFormatting>
  <conditionalFormatting sqref="N316:N320">
    <cfRule type="cellIs" dxfId="469" priority="254" stopIfTrue="1" operator="equal">
      <formula>"NON"</formula>
    </cfRule>
    <cfRule type="cellIs" dxfId="468" priority="255" stopIfTrue="1" operator="equal">
      <formula>"OUI"</formula>
    </cfRule>
  </conditionalFormatting>
  <conditionalFormatting sqref="N316:N320">
    <cfRule type="cellIs" dxfId="467" priority="256" stopIfTrue="1" operator="equal">
      <formula>"Très Insatisfaisant"</formula>
    </cfRule>
    <cfRule type="cellIs" dxfId="466" priority="257" stopIfTrue="1" operator="equal">
      <formula>"Insatisfaisant"</formula>
    </cfRule>
    <cfRule type="cellIs" dxfId="465" priority="258" stopIfTrue="1" operator="equal">
      <formula>"Satisfaisant"</formula>
    </cfRule>
  </conditionalFormatting>
  <conditionalFormatting sqref="N376">
    <cfRule type="cellIs" dxfId="464" priority="252" operator="equal">
      <formula>"NON"</formula>
    </cfRule>
    <cfRule type="cellIs" dxfId="463" priority="253" operator="equal">
      <formula>"OUI"</formula>
    </cfRule>
  </conditionalFormatting>
  <conditionalFormatting sqref="N376">
    <cfRule type="cellIs" dxfId="462" priority="248" operator="equal">
      <formula>"Très Insatisfaisant"</formula>
    </cfRule>
    <cfRule type="cellIs" dxfId="461" priority="249" operator="equal">
      <formula>"Insatisfaisant"</formula>
    </cfRule>
    <cfRule type="cellIs" dxfId="460" priority="250" operator="equal">
      <formula>"Satisfaisant"</formula>
    </cfRule>
    <cfRule type="cellIs" dxfId="459" priority="251" operator="equal">
      <formula>"Très Satisfaisant"</formula>
    </cfRule>
  </conditionalFormatting>
  <conditionalFormatting sqref="N376">
    <cfRule type="cellIs" dxfId="458" priority="245" stopIfTrue="1" operator="equal">
      <formula>"Très Insatisfaisant"</formula>
    </cfRule>
    <cfRule type="cellIs" dxfId="457" priority="246" stopIfTrue="1" operator="equal">
      <formula>"Insatisfaisant"</formula>
    </cfRule>
    <cfRule type="cellIs" dxfId="456" priority="247" stopIfTrue="1" operator="equal">
      <formula>"Satisfaisant"</formula>
    </cfRule>
  </conditionalFormatting>
  <conditionalFormatting sqref="N376">
    <cfRule type="cellIs" dxfId="455" priority="240" stopIfTrue="1" operator="equal">
      <formula>"NON"</formula>
    </cfRule>
    <cfRule type="cellIs" dxfId="454" priority="241" stopIfTrue="1" operator="equal">
      <formula>"OUI"</formula>
    </cfRule>
  </conditionalFormatting>
  <conditionalFormatting sqref="N376">
    <cfRule type="cellIs" dxfId="453" priority="242" stopIfTrue="1" operator="equal">
      <formula>"Très Insatisfaisant"</formula>
    </cfRule>
    <cfRule type="cellIs" dxfId="452" priority="243" stopIfTrue="1" operator="equal">
      <formula>"Insatisfaisant"</formula>
    </cfRule>
    <cfRule type="cellIs" dxfId="451" priority="244" stopIfTrue="1" operator="equal">
      <formula>"Satisfaisant"</formula>
    </cfRule>
  </conditionalFormatting>
  <conditionalFormatting sqref="N384">
    <cfRule type="cellIs" dxfId="450" priority="238" operator="equal">
      <formula>"NON"</formula>
    </cfRule>
    <cfRule type="cellIs" dxfId="449" priority="239" operator="equal">
      <formula>"OUI"</formula>
    </cfRule>
  </conditionalFormatting>
  <conditionalFormatting sqref="N384">
    <cfRule type="cellIs" dxfId="448" priority="234" operator="equal">
      <formula>"Très Insatisfaisant"</formula>
    </cfRule>
    <cfRule type="cellIs" dxfId="447" priority="235" operator="equal">
      <formula>"Insatisfaisant"</formula>
    </cfRule>
    <cfRule type="cellIs" dxfId="446" priority="236" operator="equal">
      <formula>"Satisfaisant"</formula>
    </cfRule>
    <cfRule type="cellIs" dxfId="445" priority="237" operator="equal">
      <formula>"Très Satisfaisant"</formula>
    </cfRule>
  </conditionalFormatting>
  <conditionalFormatting sqref="N384">
    <cfRule type="cellIs" dxfId="444" priority="231" stopIfTrue="1" operator="equal">
      <formula>"Très Insatisfaisant"</formula>
    </cfRule>
    <cfRule type="cellIs" dxfId="443" priority="232" stopIfTrue="1" operator="equal">
      <formula>"Insatisfaisant"</formula>
    </cfRule>
    <cfRule type="cellIs" dxfId="442" priority="233" stopIfTrue="1" operator="equal">
      <formula>"Satisfaisant"</formula>
    </cfRule>
  </conditionalFormatting>
  <conditionalFormatting sqref="N385">
    <cfRule type="cellIs" dxfId="441" priority="229" operator="equal">
      <formula>"NON"</formula>
    </cfRule>
    <cfRule type="cellIs" dxfId="440" priority="230" operator="equal">
      <formula>"OUI"</formula>
    </cfRule>
  </conditionalFormatting>
  <conditionalFormatting sqref="N385">
    <cfRule type="cellIs" dxfId="439" priority="225" operator="equal">
      <formula>"Très Insatisfaisant"</formula>
    </cfRule>
    <cfRule type="cellIs" dxfId="438" priority="226" operator="equal">
      <formula>"Insatisfaisant"</formula>
    </cfRule>
    <cfRule type="cellIs" dxfId="437" priority="227" operator="equal">
      <formula>"Satisfaisant"</formula>
    </cfRule>
    <cfRule type="cellIs" dxfId="436" priority="228" operator="equal">
      <formula>"Très Satisfaisant"</formula>
    </cfRule>
  </conditionalFormatting>
  <conditionalFormatting sqref="N385">
    <cfRule type="cellIs" dxfId="435" priority="222" stopIfTrue="1" operator="equal">
      <formula>"Très Insatisfaisant"</formula>
    </cfRule>
    <cfRule type="cellIs" dxfId="434" priority="223" stopIfTrue="1" operator="equal">
      <formula>"Insatisfaisant"</formula>
    </cfRule>
    <cfRule type="cellIs" dxfId="433" priority="224" stopIfTrue="1" operator="equal">
      <formula>"Satisfaisant"</formula>
    </cfRule>
  </conditionalFormatting>
  <conditionalFormatting sqref="N313">
    <cfRule type="cellIs" dxfId="432" priority="205" operator="equal">
      <formula>"NON"</formula>
    </cfRule>
    <cfRule type="cellIs" dxfId="431" priority="206" operator="equal">
      <formula>"OUI"</formula>
    </cfRule>
  </conditionalFormatting>
  <conditionalFormatting sqref="N313">
    <cfRule type="cellIs" dxfId="430" priority="201" operator="equal">
      <formula>"Très Insatisfaisant"</formula>
    </cfRule>
    <cfRule type="cellIs" dxfId="429" priority="202" operator="equal">
      <formula>"Insatisfaisant"</formula>
    </cfRule>
    <cfRule type="cellIs" dxfId="428" priority="203" operator="equal">
      <formula>"Satisfaisant"</formula>
    </cfRule>
    <cfRule type="cellIs" dxfId="427" priority="204" operator="equal">
      <formula>"Très Satisfaisant"</formula>
    </cfRule>
  </conditionalFormatting>
  <conditionalFormatting sqref="N314">
    <cfRule type="cellIs" dxfId="426" priority="199" operator="equal">
      <formula>"NON"</formula>
    </cfRule>
    <cfRule type="cellIs" dxfId="425" priority="200" operator="equal">
      <formula>"OUI"</formula>
    </cfRule>
  </conditionalFormatting>
  <conditionalFormatting sqref="N314">
    <cfRule type="cellIs" dxfId="424" priority="195" operator="equal">
      <formula>"Très Insatisfaisant"</formula>
    </cfRule>
    <cfRule type="cellIs" dxfId="423" priority="196" operator="equal">
      <formula>"Insatisfaisant"</formula>
    </cfRule>
    <cfRule type="cellIs" dxfId="422" priority="197" operator="equal">
      <formula>"Satisfaisant"</formula>
    </cfRule>
    <cfRule type="cellIs" dxfId="421" priority="198" operator="equal">
      <formula>"Très Satisfaisant"</formula>
    </cfRule>
  </conditionalFormatting>
  <conditionalFormatting sqref="N315">
    <cfRule type="cellIs" dxfId="420" priority="193" operator="equal">
      <formula>"NON"</formula>
    </cfRule>
    <cfRule type="cellIs" dxfId="419" priority="194" operator="equal">
      <formula>"OUI"</formula>
    </cfRule>
  </conditionalFormatting>
  <conditionalFormatting sqref="N315">
    <cfRule type="cellIs" dxfId="418" priority="189" operator="equal">
      <formula>"Très Insatisfaisant"</formula>
    </cfRule>
    <cfRule type="cellIs" dxfId="417" priority="190" operator="equal">
      <formula>"Insatisfaisant"</formula>
    </cfRule>
    <cfRule type="cellIs" dxfId="416" priority="191" operator="equal">
      <formula>"Satisfaisant"</formula>
    </cfRule>
    <cfRule type="cellIs" dxfId="415" priority="192" operator="equal">
      <formula>"Très Satisfaisant"</formula>
    </cfRule>
  </conditionalFormatting>
  <conditionalFormatting sqref="N247">
    <cfRule type="cellIs" dxfId="414" priority="187" operator="equal">
      <formula>"NON"</formula>
    </cfRule>
    <cfRule type="cellIs" dxfId="413" priority="188" operator="equal">
      <formula>"OUI"</formula>
    </cfRule>
  </conditionalFormatting>
  <conditionalFormatting sqref="N247">
    <cfRule type="cellIs" dxfId="412" priority="183" operator="equal">
      <formula>"Très Insatisfaisant"</formula>
    </cfRule>
    <cfRule type="cellIs" dxfId="411" priority="184" operator="equal">
      <formula>"Insatisfaisant"</formula>
    </cfRule>
    <cfRule type="cellIs" dxfId="410" priority="185" operator="equal">
      <formula>"Satisfaisant"</formula>
    </cfRule>
    <cfRule type="cellIs" dxfId="409" priority="186" operator="equal">
      <formula>"Très Satisfaisant"</formula>
    </cfRule>
  </conditionalFormatting>
  <conditionalFormatting sqref="N247">
    <cfRule type="cellIs" dxfId="408" priority="180" stopIfTrue="1" operator="equal">
      <formula>"Très Insatisfaisant"</formula>
    </cfRule>
    <cfRule type="cellIs" dxfId="407" priority="181" stopIfTrue="1" operator="equal">
      <formula>"Insatisfaisant"</formula>
    </cfRule>
    <cfRule type="cellIs" dxfId="406" priority="182" stopIfTrue="1" operator="equal">
      <formula>"Satisfaisant"</formula>
    </cfRule>
  </conditionalFormatting>
  <conditionalFormatting sqref="N247">
    <cfRule type="cellIs" dxfId="405" priority="178" stopIfTrue="1" operator="equal">
      <formula>"NON"</formula>
    </cfRule>
    <cfRule type="cellIs" dxfId="404" priority="179" stopIfTrue="1" operator="equal">
      <formula>"OUI"</formula>
    </cfRule>
  </conditionalFormatting>
  <conditionalFormatting sqref="N8">
    <cfRule type="cellIs" dxfId="403" priority="170" operator="equal">
      <formula>"NON"</formula>
    </cfRule>
    <cfRule type="cellIs" dxfId="402" priority="171" operator="equal">
      <formula>"OUI"</formula>
    </cfRule>
  </conditionalFormatting>
  <conditionalFormatting sqref="N8">
    <cfRule type="cellIs" dxfId="401" priority="166" operator="equal">
      <formula>"Très Insatisfaisant"</formula>
    </cfRule>
    <cfRule type="cellIs" dxfId="400" priority="167" operator="equal">
      <formula>"Insatisfaisant"</formula>
    </cfRule>
    <cfRule type="cellIs" dxfId="399" priority="168" operator="equal">
      <formula>"Satisfaisant"</formula>
    </cfRule>
    <cfRule type="cellIs" dxfId="398" priority="169" operator="equal">
      <formula>"Très Satisfaisant"</formula>
    </cfRule>
  </conditionalFormatting>
  <conditionalFormatting sqref="N329">
    <cfRule type="cellIs" dxfId="397" priority="164" operator="equal">
      <formula>"NON"</formula>
    </cfRule>
    <cfRule type="cellIs" dxfId="396" priority="165" operator="equal">
      <formula>"OUI"</formula>
    </cfRule>
  </conditionalFormatting>
  <conditionalFormatting sqref="N329">
    <cfRule type="cellIs" dxfId="395" priority="160" operator="equal">
      <formula>"Très Insatisfaisant"</formula>
    </cfRule>
    <cfRule type="cellIs" dxfId="394" priority="161" operator="equal">
      <formula>"Insatisfaisant"</formula>
    </cfRule>
    <cfRule type="cellIs" dxfId="393" priority="162" operator="equal">
      <formula>"Satisfaisant"</formula>
    </cfRule>
    <cfRule type="cellIs" dxfId="392" priority="163" operator="equal">
      <formula>"Très Satisfaisant"</formula>
    </cfRule>
  </conditionalFormatting>
  <conditionalFormatting sqref="N329">
    <cfRule type="cellIs" dxfId="391" priority="157" stopIfTrue="1" operator="equal">
      <formula>"Très Insatisfaisant"</formula>
    </cfRule>
    <cfRule type="cellIs" dxfId="390" priority="158" stopIfTrue="1" operator="equal">
      <formula>"Insatisfaisant"</formula>
    </cfRule>
    <cfRule type="cellIs" dxfId="389" priority="159" stopIfTrue="1" operator="equal">
      <formula>"Satisfaisant"</formula>
    </cfRule>
  </conditionalFormatting>
  <conditionalFormatting sqref="N71">
    <cfRule type="cellIs" dxfId="352" priority="118" stopIfTrue="1" operator="equal">
      <formula>"Très Insatisfaisant"</formula>
    </cfRule>
    <cfRule type="cellIs" dxfId="351" priority="119" stopIfTrue="1" operator="equal">
      <formula>"Insatisfaisant"</formula>
    </cfRule>
    <cfRule type="cellIs" dxfId="350" priority="120" stopIfTrue="1" operator="equal">
      <formula>"Satisfaisant"</formula>
    </cfRule>
  </conditionalFormatting>
  <conditionalFormatting sqref="N104:N107">
    <cfRule type="cellIs" dxfId="349" priority="115" stopIfTrue="1" operator="equal">
      <formula>"Très Insatisfaisant"</formula>
    </cfRule>
    <cfRule type="cellIs" dxfId="348" priority="116" stopIfTrue="1" operator="equal">
      <formula>"Insatisfaisant"</formula>
    </cfRule>
    <cfRule type="cellIs" dxfId="347" priority="117" stopIfTrue="1" operator="equal">
      <formula>"Satisfaisant"</formula>
    </cfRule>
  </conditionalFormatting>
  <conditionalFormatting sqref="N117">
    <cfRule type="cellIs" dxfId="346" priority="113" operator="equal">
      <formula>"NON"</formula>
    </cfRule>
    <cfRule type="cellIs" dxfId="345" priority="114" operator="equal">
      <formula>"OUI"</formula>
    </cfRule>
  </conditionalFormatting>
  <conditionalFormatting sqref="N117">
    <cfRule type="cellIs" dxfId="344" priority="109" operator="equal">
      <formula>"Très Insatisfaisant"</formula>
    </cfRule>
    <cfRule type="cellIs" dxfId="343" priority="110" operator="equal">
      <formula>"Insatisfaisant"</formula>
    </cfRule>
    <cfRule type="cellIs" dxfId="342" priority="111" operator="equal">
      <formula>"Satisfaisant"</formula>
    </cfRule>
    <cfRule type="cellIs" dxfId="341" priority="112" operator="equal">
      <formula>"Très Satisfaisant"</formula>
    </cfRule>
  </conditionalFormatting>
  <conditionalFormatting sqref="N120">
    <cfRule type="cellIs" dxfId="340" priority="107" operator="equal">
      <formula>"NON"</formula>
    </cfRule>
    <cfRule type="cellIs" dxfId="339" priority="108" operator="equal">
      <formula>"OUI"</formula>
    </cfRule>
  </conditionalFormatting>
  <conditionalFormatting sqref="N120">
    <cfRule type="cellIs" dxfId="338" priority="103" operator="equal">
      <formula>"Très Insatisfaisant"</formula>
    </cfRule>
    <cfRule type="cellIs" dxfId="337" priority="104" operator="equal">
      <formula>"Insatisfaisant"</formula>
    </cfRule>
    <cfRule type="cellIs" dxfId="336" priority="105" operator="equal">
      <formula>"Satisfaisant"</formula>
    </cfRule>
    <cfRule type="cellIs" dxfId="335" priority="106" operator="equal">
      <formula>"Très Satisfaisant"</formula>
    </cfRule>
  </conditionalFormatting>
  <conditionalFormatting sqref="N204">
    <cfRule type="cellIs" dxfId="155" priority="77" operator="equal">
      <formula>"NON"</formula>
    </cfRule>
    <cfRule type="cellIs" dxfId="154" priority="78" operator="equal">
      <formula>"OUI"</formula>
    </cfRule>
  </conditionalFormatting>
  <conditionalFormatting sqref="N204">
    <cfRule type="cellIs" dxfId="151" priority="73" operator="equal">
      <formula>"Très Insatisfaisant"</formula>
    </cfRule>
    <cfRule type="cellIs" dxfId="150" priority="74" operator="equal">
      <formula>"Insatisfaisant"</formula>
    </cfRule>
    <cfRule type="cellIs" dxfId="149" priority="75" operator="equal">
      <formula>"Satisfaisant"</formula>
    </cfRule>
    <cfRule type="cellIs" dxfId="148" priority="76" operator="equal">
      <formula>"Très Satisfaisant"</formula>
    </cfRule>
  </conditionalFormatting>
  <conditionalFormatting sqref="N205">
    <cfRule type="cellIs" dxfId="143" priority="71" operator="equal">
      <formula>"NON"</formula>
    </cfRule>
    <cfRule type="cellIs" dxfId="142" priority="72" operator="equal">
      <formula>"OUI"</formula>
    </cfRule>
  </conditionalFormatting>
  <conditionalFormatting sqref="N205">
    <cfRule type="cellIs" dxfId="139" priority="67" operator="equal">
      <formula>"Très Insatisfaisant"</formula>
    </cfRule>
    <cfRule type="cellIs" dxfId="138" priority="68" operator="equal">
      <formula>"Insatisfaisant"</formula>
    </cfRule>
    <cfRule type="cellIs" dxfId="137" priority="69" operator="equal">
      <formula>"Satisfaisant"</formula>
    </cfRule>
    <cfRule type="cellIs" dxfId="136" priority="70" operator="equal">
      <formula>"Très Satisfaisant"</formula>
    </cfRule>
  </conditionalFormatting>
  <conditionalFormatting sqref="N206">
    <cfRule type="cellIs" dxfId="131" priority="65" operator="equal">
      <formula>"NON"</formula>
    </cfRule>
    <cfRule type="cellIs" dxfId="130" priority="66" operator="equal">
      <formula>"OUI"</formula>
    </cfRule>
  </conditionalFormatting>
  <conditionalFormatting sqref="N206">
    <cfRule type="cellIs" dxfId="127" priority="61" operator="equal">
      <formula>"Très Insatisfaisant"</formula>
    </cfRule>
    <cfRule type="cellIs" dxfId="126" priority="62" operator="equal">
      <formula>"Insatisfaisant"</formula>
    </cfRule>
    <cfRule type="cellIs" dxfId="125" priority="63" operator="equal">
      <formula>"Satisfaisant"</formula>
    </cfRule>
    <cfRule type="cellIs" dxfId="124" priority="64" operator="equal">
      <formula>"Très Satisfaisant"</formula>
    </cfRule>
  </conditionalFormatting>
  <conditionalFormatting sqref="N207">
    <cfRule type="cellIs" dxfId="119" priority="59" operator="equal">
      <formula>"NON"</formula>
    </cfRule>
    <cfRule type="cellIs" dxfId="118" priority="60" operator="equal">
      <formula>"OUI"</formula>
    </cfRule>
  </conditionalFormatting>
  <conditionalFormatting sqref="N207">
    <cfRule type="cellIs" dxfId="115" priority="55" operator="equal">
      <formula>"Très Insatisfaisant"</formula>
    </cfRule>
    <cfRule type="cellIs" dxfId="114" priority="56" operator="equal">
      <formula>"Insatisfaisant"</formula>
    </cfRule>
    <cfRule type="cellIs" dxfId="113" priority="57" operator="equal">
      <formula>"Satisfaisant"</formula>
    </cfRule>
    <cfRule type="cellIs" dxfId="112" priority="58" operator="equal">
      <formula>"Très Satisfaisant"</formula>
    </cfRule>
  </conditionalFormatting>
  <conditionalFormatting sqref="N208">
    <cfRule type="cellIs" dxfId="107" priority="53" operator="equal">
      <formula>"NON"</formula>
    </cfRule>
    <cfRule type="cellIs" dxfId="106" priority="54" operator="equal">
      <formula>"OUI"</formula>
    </cfRule>
  </conditionalFormatting>
  <conditionalFormatting sqref="N208">
    <cfRule type="cellIs" dxfId="103" priority="49" operator="equal">
      <formula>"Très Insatisfaisant"</formula>
    </cfRule>
    <cfRule type="cellIs" dxfId="102" priority="50" operator="equal">
      <formula>"Insatisfaisant"</formula>
    </cfRule>
    <cfRule type="cellIs" dxfId="101" priority="51" operator="equal">
      <formula>"Satisfaisant"</formula>
    </cfRule>
    <cfRule type="cellIs" dxfId="100" priority="52" operator="equal">
      <formula>"Très Satisfaisant"</formula>
    </cfRule>
  </conditionalFormatting>
  <conditionalFormatting sqref="N209">
    <cfRule type="cellIs" dxfId="95" priority="47" operator="equal">
      <formula>"NON"</formula>
    </cfRule>
    <cfRule type="cellIs" dxfId="94" priority="48" operator="equal">
      <formula>"OUI"</formula>
    </cfRule>
  </conditionalFormatting>
  <conditionalFormatting sqref="N209">
    <cfRule type="cellIs" dxfId="91" priority="43" operator="equal">
      <formula>"Très Insatisfaisant"</formula>
    </cfRule>
    <cfRule type="cellIs" dxfId="90" priority="44" operator="equal">
      <formula>"Insatisfaisant"</formula>
    </cfRule>
    <cfRule type="cellIs" dxfId="89" priority="45" operator="equal">
      <formula>"Satisfaisant"</formula>
    </cfRule>
    <cfRule type="cellIs" dxfId="88" priority="46" operator="equal">
      <formula>"Très Satisfaisant"</formula>
    </cfRule>
  </conditionalFormatting>
  <conditionalFormatting sqref="N203">
    <cfRule type="cellIs" dxfId="59" priority="29" operator="equal">
      <formula>"NON"</formula>
    </cfRule>
    <cfRule type="cellIs" dxfId="58" priority="30" operator="equal">
      <formula>"OUI"</formula>
    </cfRule>
  </conditionalFormatting>
  <conditionalFormatting sqref="N203">
    <cfRule type="cellIs" dxfId="55" priority="25" operator="equal">
      <formula>"Très Insatisfaisant"</formula>
    </cfRule>
    <cfRule type="cellIs" dxfId="54" priority="26" operator="equal">
      <formula>"Insatisfaisant"</formula>
    </cfRule>
    <cfRule type="cellIs" dxfId="53" priority="27" operator="equal">
      <formula>"Satisfaisant"</formula>
    </cfRule>
    <cfRule type="cellIs" dxfId="52" priority="28" operator="equal">
      <formula>"Très Satisfaisant"</formula>
    </cfRule>
  </conditionalFormatting>
  <conditionalFormatting sqref="N200">
    <cfRule type="cellIs" dxfId="47" priority="23" operator="equal">
      <formula>"NON"</formula>
    </cfRule>
    <cfRule type="cellIs" dxfId="46" priority="24" operator="equal">
      <formula>"OUI"</formula>
    </cfRule>
  </conditionalFormatting>
  <conditionalFormatting sqref="N200">
    <cfRule type="cellIs" dxfId="43" priority="19" operator="equal">
      <formula>"Très Insatisfaisant"</formula>
    </cfRule>
    <cfRule type="cellIs" dxfId="42" priority="20" operator="equal">
      <formula>"Insatisfaisant"</formula>
    </cfRule>
    <cfRule type="cellIs" dxfId="41" priority="21" operator="equal">
      <formula>"Satisfaisant"</formula>
    </cfRule>
    <cfRule type="cellIs" dxfId="40" priority="22" operator="equal">
      <formula>"Très Satisfaisant"</formula>
    </cfRule>
  </conditionalFormatting>
  <conditionalFormatting sqref="N201">
    <cfRule type="cellIs" dxfId="35" priority="17" operator="equal">
      <formula>"NON"</formula>
    </cfRule>
    <cfRule type="cellIs" dxfId="34" priority="18" operator="equal">
      <formula>"OUI"</formula>
    </cfRule>
  </conditionalFormatting>
  <conditionalFormatting sqref="N201">
    <cfRule type="cellIs" dxfId="31" priority="13" operator="equal">
      <formula>"Très Insatisfaisant"</formula>
    </cfRule>
    <cfRule type="cellIs" dxfId="30" priority="14" operator="equal">
      <formula>"Insatisfaisant"</formula>
    </cfRule>
    <cfRule type="cellIs" dxfId="29" priority="15" operator="equal">
      <formula>"Satisfaisant"</formula>
    </cfRule>
    <cfRule type="cellIs" dxfId="28" priority="16" operator="equal">
      <formula>"Très Satisfaisant"</formula>
    </cfRule>
  </conditionalFormatting>
  <conditionalFormatting sqref="N202">
    <cfRule type="cellIs" dxfId="11" priority="5" operator="equal">
      <formula>"NON"</formula>
    </cfRule>
    <cfRule type="cellIs" dxfId="10" priority="6" operator="equal">
      <formula>"OUI"</formula>
    </cfRule>
  </conditionalFormatting>
  <conditionalFormatting sqref="N202">
    <cfRule type="cellIs" dxfId="7" priority="1" operator="equal">
      <formula>"Très Insatisfaisant"</formula>
    </cfRule>
    <cfRule type="cellIs" dxfId="6" priority="2" operator="equal">
      <formula>"Insatisfaisant"</formula>
    </cfRule>
    <cfRule type="cellIs" dxfId="5" priority="3" operator="equal">
      <formula>"Satisfaisant"</formula>
    </cfRule>
    <cfRule type="cellIs" dxfId="4" priority="4" operator="equal">
      <formula>"Très Satisfaisant"</formula>
    </cfRule>
  </conditionalFormatting>
  <dataValidations count="7">
    <dataValidation type="list" allowBlank="1" showErrorMessage="1" sqref="N249">
      <formula1>#REF!</formula1>
      <formula2>0</formula2>
    </dataValidation>
    <dataValidation type="list" allowBlank="1" showErrorMessage="1" sqref="N369:N371 N390:N402 N325:N335 N244 N378:N385 N152:N161 N175:N197 N338 N221:N223 N92 N263:N265 N247 N135:N144 N164 N355:N361 N110:N111 N104:N107 N315:N320 N374:N376 N363:N367 N311:N312 N350:N353 N167:N173 N26:N44 N235:N239 N51:N60 N130:N133 N123:N128 N273:N288 N88:N89 N100:N101 N94:N97 N76:N77 N47:N49 N68:N73 N84:N86 N81 N62:N66 N4:N6 N387 N23:N24 N291:N293 N8:N9 N115:N120 N11:N20 N303:N306 N217:N218 N298:N301 N226:N231 N260:N261 N147:N150 N252:N256 N345:N347 N404:N411 N270:N271 N204:N215">
      <formula1>$N$414:$N$416</formula1>
    </dataValidation>
    <dataValidation type="list" allowBlank="1" showErrorMessage="1" sqref="N310 N146 N114 N103 N78 N61 N22 N75 N46 N67 N216 N232 N290 N302">
      <formula1>$H$362:$H$364</formula1>
      <formula2>0</formula2>
    </dataValidation>
    <dataValidation type="list" allowBlank="1" showErrorMessage="1" sqref="N233:N234 N307:N308 N250:N251 N257:N258 N163 N151 N79:N80 N165:N166 N129 N112:N113 N108:N109 N98:N99 N90:N91 N82:N83 N25 N10 N322:N324 N266:N269 N294:N297 N262 N339:N344 N219:N220 N313:N314 N200:N203">
      <formula1>$N$417:$N$421</formula1>
    </dataValidation>
    <dataValidation type="list" allowBlank="1" showErrorMessage="1" sqref="N134 N93 N122">
      <formula1>$H$365:$H$369</formula1>
      <formula2>0</formula2>
    </dataValidation>
    <dataValidation type="list" allowBlank="1" showErrorMessage="1" sqref="N199">
      <formula1>$H$328:$H$331</formula1>
      <formula2>0</formula2>
    </dataValidation>
    <dataValidation type="list" allowBlank="1" showErrorMessage="1" sqref="N241:N243 N245:N246">
      <formula1>$N$342:$N$344</formula1>
    </dataValidation>
  </dataValidations>
  <printOptions horizontalCentered="1"/>
  <pageMargins left="0.78740157480314965" right="0.59055118110236227" top="0.78740157480314965" bottom="0.78740157480314965" header="0.51181102362204722" footer="0.51181102362204722"/>
  <pageSetup paperSize="9" scale="42" firstPageNumber="0" fitToHeight="26" orientation="landscape" horizontalDpi="300" verticalDpi="300" r:id="rId1"/>
  <headerFooter alignWithMargins="0">
    <oddHeader>&amp;CNOM DEMARCHE QUALITE</oddHeader>
    <oddFooter>&amp;L&amp;"Calibri,Normal"&amp;F&amp;R&amp;"Calibri,Normal"&amp;P</oddFooter>
  </headerFooter>
  <rowBreaks count="18" manualBreakCount="18">
    <brk id="20" min="10" max="17" man="1"/>
    <brk id="44" min="10" max="17" man="1"/>
    <brk id="73" min="10" max="17" man="1"/>
    <brk id="101" min="10" max="17" man="1"/>
    <brk id="120" min="10" max="17" man="1"/>
    <brk id="144" min="10" max="17" man="1"/>
    <brk id="173" min="10" max="17" man="1"/>
    <brk id="197" min="10" max="17" man="1"/>
    <brk id="223" min="10" max="17" man="1"/>
    <brk id="247" min="10" max="17" man="1"/>
    <brk id="271" min="10" max="17" man="1"/>
    <brk id="288" min="10" max="17" man="1"/>
    <brk id="308" min="10" max="17" man="1"/>
    <brk id="335" min="10" max="17" man="1"/>
    <brk id="347" min="10" max="17" man="1"/>
    <brk id="371" min="10" max="17" man="1"/>
    <brk id="387" min="10" max="17" man="1"/>
    <brk id="402" min="10"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view="pageBreakPreview" zoomScale="60" workbookViewId="0">
      <selection sqref="A1:B5"/>
    </sheetView>
  </sheetViews>
  <sheetFormatPr baseColWidth="10" defaultColWidth="11.42578125" defaultRowHeight="12.75" x14ac:dyDescent="0.2"/>
  <sheetData>
    <row r="1" spans="1:2" x14ac:dyDescent="0.2">
      <c r="A1" s="195" t="s">
        <v>243</v>
      </c>
      <c r="B1" s="195">
        <v>0.1</v>
      </c>
    </row>
    <row r="2" spans="1:2" x14ac:dyDescent="0.2">
      <c r="A2" s="195" t="s">
        <v>40</v>
      </c>
      <c r="B2" s="195">
        <v>0.1</v>
      </c>
    </row>
    <row r="3" spans="1:2" x14ac:dyDescent="0.2">
      <c r="A3" s="195" t="s">
        <v>110</v>
      </c>
      <c r="B3" s="195">
        <v>0.2</v>
      </c>
    </row>
    <row r="4" spans="1:2" x14ac:dyDescent="0.2">
      <c r="A4" s="195" t="s">
        <v>112</v>
      </c>
      <c r="B4" s="195">
        <v>0.25</v>
      </c>
    </row>
    <row r="5" spans="1:2" x14ac:dyDescent="0.2">
      <c r="A5" s="195" t="s">
        <v>75</v>
      </c>
      <c r="B5" s="195">
        <v>0.35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H297"/>
  <sheetViews>
    <sheetView view="pageBreakPreview" zoomScale="60" zoomScaleNormal="70" workbookViewId="0">
      <selection activeCell="O12" sqref="O12"/>
    </sheetView>
  </sheetViews>
  <sheetFormatPr baseColWidth="10" defaultColWidth="11.42578125" defaultRowHeight="15.75" x14ac:dyDescent="0.25"/>
  <cols>
    <col min="1" max="1" width="5.5703125" customWidth="1"/>
    <col min="2" max="2" width="81.5703125" customWidth="1"/>
    <col min="3" max="3" width="4.7109375" customWidth="1"/>
    <col min="4" max="4" width="20.85546875" customWidth="1"/>
    <col min="5" max="5" width="57" customWidth="1"/>
    <col min="6" max="6" width="8.85546875" customWidth="1"/>
    <col min="7" max="7" width="60.7109375" style="379" customWidth="1"/>
  </cols>
  <sheetData>
    <row r="1" spans="1:8" s="377" customFormat="1" ht="28.5" x14ac:dyDescent="0.25">
      <c r="A1" s="729" t="s">
        <v>591</v>
      </c>
      <c r="B1" s="730"/>
      <c r="C1" s="730"/>
      <c r="D1" s="730"/>
      <c r="E1" s="730"/>
      <c r="F1" s="730"/>
      <c r="G1" s="730"/>
      <c r="H1" s="731"/>
    </row>
    <row r="2" spans="1:8" s="377" customFormat="1" x14ac:dyDescent="0.25">
      <c r="A2" s="378"/>
      <c r="B2" s="379"/>
      <c r="C2" s="380"/>
      <c r="D2" s="378"/>
      <c r="E2" s="381"/>
      <c r="F2" s="380"/>
      <c r="G2" s="421"/>
      <c r="H2" s="382"/>
    </row>
    <row r="3" spans="1:8" s="384" customFormat="1" ht="29.25" customHeight="1" x14ac:dyDescent="0.3">
      <c r="A3" s="383"/>
      <c r="B3" s="453" t="str">
        <f>'RESULTAT GLOBAL'!C41</f>
        <v>INFORMATION ET COMMUNICATION</v>
      </c>
      <c r="C3" s="454" t="s">
        <v>22</v>
      </c>
      <c r="D3" s="454" t="s">
        <v>23</v>
      </c>
      <c r="E3" s="455" t="s">
        <v>24</v>
      </c>
      <c r="F3" s="456" t="s">
        <v>592</v>
      </c>
      <c r="G3" s="457" t="s">
        <v>593</v>
      </c>
      <c r="H3" s="458" t="s">
        <v>594</v>
      </c>
    </row>
    <row r="4" spans="1:8" ht="31.5" x14ac:dyDescent="0.25">
      <c r="A4" s="385">
        <f>'SAISIE ASL'!K4</f>
        <v>1</v>
      </c>
      <c r="B4" s="386" t="str">
        <f>'SAISIE ASL'!L4</f>
        <v>Au moins 2 actions de communication ou de promotion sont engagées par la structure et accessibles à la clientèle.</v>
      </c>
      <c r="C4" s="387">
        <f>'SAISIE ASL'!M4</f>
        <v>1</v>
      </c>
      <c r="D4" s="388" t="str">
        <f>'SAISIE ASL'!N4</f>
        <v>OUI</v>
      </c>
      <c r="E4" s="389">
        <f>'SAISIE ASL'!O4</f>
        <v>0</v>
      </c>
      <c r="F4" s="390" t="str">
        <f>'SAISIE ASL'!B4</f>
        <v>R</v>
      </c>
      <c r="G4" s="414"/>
      <c r="H4" s="391"/>
    </row>
    <row r="5" spans="1:8" ht="31.5" x14ac:dyDescent="0.25">
      <c r="A5" s="385">
        <f>'SAISIE ASL'!K5</f>
        <v>2</v>
      </c>
      <c r="B5" s="386" t="str">
        <f>'SAISIE ASL'!L5</f>
        <v>Les actions de communication ou de promotion de la structure sont effectuées à au moins 2 niveaux (local, régional, national, international).</v>
      </c>
      <c r="C5" s="387">
        <f>'SAISIE ASL'!M5</f>
        <v>1</v>
      </c>
      <c r="D5" s="388" t="str">
        <f>'SAISIE ASL'!N5</f>
        <v>OUI</v>
      </c>
      <c r="E5" s="389">
        <f>'SAISIE ASL'!O5</f>
        <v>0</v>
      </c>
      <c r="F5" s="390" t="str">
        <f>'SAISIE ASL'!B5</f>
        <v>R</v>
      </c>
      <c r="G5" s="414"/>
      <c r="H5" s="391"/>
    </row>
    <row r="6" spans="1:8" x14ac:dyDescent="0.25">
      <c r="A6" s="385">
        <f>'SAISIE ASL'!K6</f>
        <v>3</v>
      </c>
      <c r="B6" s="386" t="str">
        <f>'SAISIE ASL'!L6</f>
        <v>L'établissement est présent sur les réseaux sociaux</v>
      </c>
      <c r="C6" s="387">
        <f>'SAISIE ASL'!M6</f>
        <v>1</v>
      </c>
      <c r="D6" s="388" t="str">
        <f>'SAISIE ASL'!N6</f>
        <v>OUI</v>
      </c>
      <c r="E6" s="389">
        <f>'SAISIE ASL'!O6</f>
        <v>0</v>
      </c>
      <c r="F6" s="390" t="str">
        <f>'SAISIE ASL'!B6</f>
        <v>R</v>
      </c>
      <c r="G6" s="414"/>
      <c r="H6" s="391"/>
    </row>
    <row r="7" spans="1:8" x14ac:dyDescent="0.25">
      <c r="A7" s="385">
        <f>'SAISIE ASL'!K9</f>
        <v>5</v>
      </c>
      <c r="B7" s="386" t="str">
        <f>'SAISIE ASL'!L9</f>
        <v>La structure possède son propre outil de communication.</v>
      </c>
      <c r="C7" s="387">
        <f>'SAISIE ASL'!M9</f>
        <v>3</v>
      </c>
      <c r="D7" s="388" t="str">
        <f>'SAISIE ASL'!N9</f>
        <v>OUI</v>
      </c>
      <c r="E7" s="389" t="str">
        <f>'SAISIE ASL'!O9</f>
        <v/>
      </c>
      <c r="F7" s="390" t="str">
        <f>'SAISIE ASL'!B9</f>
        <v>R</v>
      </c>
      <c r="G7" s="414"/>
      <c r="H7" s="391"/>
    </row>
    <row r="8" spans="1:8" x14ac:dyDescent="0.25">
      <c r="A8" s="385">
        <f>'SAISIE ASL'!K10</f>
        <v>6</v>
      </c>
      <c r="B8" s="386" t="str">
        <f>'SAISIE ASL'!L10</f>
        <v>La présentation de l'outil de communication est soignée et attractive.</v>
      </c>
      <c r="C8" s="387">
        <f>'SAISIE ASL'!M10</f>
        <v>3</v>
      </c>
      <c r="D8" s="388" t="str">
        <f>'SAISIE ASL'!N10</f>
        <v>Très Satisfaisant</v>
      </c>
      <c r="E8" s="389" t="str">
        <f>'SAISIE ASL'!O10</f>
        <v/>
      </c>
      <c r="F8" s="390" t="str">
        <f>'SAISIE ASL'!B10</f>
        <v>R</v>
      </c>
      <c r="G8" s="414"/>
      <c r="H8" s="391"/>
    </row>
    <row r="9" spans="1:8" x14ac:dyDescent="0.25">
      <c r="A9" s="385">
        <f>'SAISIE ASL'!K11</f>
        <v>7</v>
      </c>
      <c r="B9" s="386" t="str">
        <f>'SAISIE ASL'!L11</f>
        <v xml:space="preserve">L'outil de communication est représentatif de l'offre. </v>
      </c>
      <c r="C9" s="387">
        <f>'SAISIE ASL'!M11</f>
        <v>3</v>
      </c>
      <c r="D9" s="388" t="str">
        <f>'SAISIE ASL'!N11</f>
        <v>OUI</v>
      </c>
      <c r="E9" s="389" t="str">
        <f>'SAISIE ASL'!O11</f>
        <v/>
      </c>
      <c r="F9" s="390" t="str">
        <f>'SAISIE ASL'!B11</f>
        <v>R</v>
      </c>
      <c r="G9" s="414"/>
      <c r="H9" s="391"/>
    </row>
    <row r="10" spans="1:8" ht="31.5" x14ac:dyDescent="0.25">
      <c r="A10" s="385">
        <f>'SAISIE ASL'!K12</f>
        <v>8</v>
      </c>
      <c r="B10" s="386" t="str">
        <f>'SAISIE ASL'!L12</f>
        <v>L'outil de communication contient les coordonnées du site : nom, adresse, site internet et courriel, numéro de téléphone.</v>
      </c>
      <c r="C10" s="387">
        <f>'SAISIE ASL'!M12</f>
        <v>1</v>
      </c>
      <c r="D10" s="388" t="str">
        <f>'SAISIE ASL'!N12</f>
        <v>OUI</v>
      </c>
      <c r="E10" s="389" t="str">
        <f>'SAISIE ASL'!O12</f>
        <v/>
      </c>
      <c r="F10" s="390" t="str">
        <f>'SAISIE ASL'!B12</f>
        <v>R</v>
      </c>
      <c r="G10" s="414"/>
      <c r="H10" s="391"/>
    </row>
    <row r="11" spans="1:8" ht="63" x14ac:dyDescent="0.25">
      <c r="A11" s="385">
        <f>'SAISIE ASL'!K13</f>
        <v>9</v>
      </c>
      <c r="B11" s="386" t="str">
        <f>'SAISIE ASL'!L13</f>
        <v>L'outil de communication contient des informations sur l'offre d'activités : types d'activités, présentation du contenu, durée, âge minimum (si minimum requis), niveau exigé (si minimum requis), restrictions d'activité (conditions météorologiques).</v>
      </c>
      <c r="C11" s="387">
        <f>'SAISIE ASL'!M13</f>
        <v>1</v>
      </c>
      <c r="D11" s="388" t="str">
        <f>'SAISIE ASL'!N13</f>
        <v>OUI</v>
      </c>
      <c r="E11" s="389" t="str">
        <f>'SAISIE ASL'!O13</f>
        <v/>
      </c>
      <c r="F11" s="390" t="str">
        <f>'SAISIE ASL'!B13</f>
        <v>R</v>
      </c>
      <c r="G11" s="414"/>
      <c r="H11" s="391"/>
    </row>
    <row r="12" spans="1:8" ht="63" x14ac:dyDescent="0.25">
      <c r="A12" s="385">
        <f>'SAISIE ASL'!K14</f>
        <v>10</v>
      </c>
      <c r="B12" s="386" t="str">
        <f>'SAISIE ASL'!L14</f>
        <v>L'outil de communication contient les informations pratiques suivantes : les périodes d'ouverture, le tarif des visites, moyens de paiement acceptés, accueil des personnes en situation de handicap, services annexes (prêt de matériel, transport, etc.).</v>
      </c>
      <c r="C12" s="387">
        <f>'SAISIE ASL'!M14</f>
        <v>1</v>
      </c>
      <c r="D12" s="388" t="str">
        <f>'SAISIE ASL'!N14</f>
        <v>OUI</v>
      </c>
      <c r="E12" s="389" t="str">
        <f>'SAISIE ASL'!O14</f>
        <v/>
      </c>
      <c r="F12" s="390" t="str">
        <f>'SAISIE ASL'!B14</f>
        <v>R</v>
      </c>
      <c r="G12" s="414"/>
      <c r="H12" s="391"/>
    </row>
    <row r="13" spans="1:8" x14ac:dyDescent="0.25">
      <c r="A13" s="385">
        <f>'SAISIE ASL'!K15</f>
        <v>11</v>
      </c>
      <c r="B13" s="386" t="str">
        <f>'SAISIE ASL'!L15</f>
        <v>L'outil de communication contient des informations sur l'accès à la structure</v>
      </c>
      <c r="C13" s="387">
        <f>'SAISIE ASL'!M15</f>
        <v>1</v>
      </c>
      <c r="D13" s="388" t="str">
        <f>'SAISIE ASL'!N15</f>
        <v>OUI</v>
      </c>
      <c r="E13" s="389" t="str">
        <f>'SAISIE ASL'!O15</f>
        <v/>
      </c>
      <c r="F13" s="390" t="str">
        <f>'SAISIE ASL'!B15</f>
        <v>R</v>
      </c>
      <c r="G13" s="414"/>
      <c r="H13" s="391"/>
    </row>
    <row r="14" spans="1:8" x14ac:dyDescent="0.25">
      <c r="A14" s="385">
        <f>'SAISIE ASL'!K16</f>
        <v>12</v>
      </c>
      <c r="B14" s="386" t="str">
        <f>'SAISIE ASL'!L16</f>
        <v>L'outil de communication (écrit, dématérialisé) est actualisé.</v>
      </c>
      <c r="C14" s="387">
        <f>'SAISIE ASL'!M16</f>
        <v>3</v>
      </c>
      <c r="D14" s="388" t="str">
        <f>'SAISIE ASL'!N16</f>
        <v>OUI</v>
      </c>
      <c r="E14" s="389" t="str">
        <f>'SAISIE ASL'!O16</f>
        <v/>
      </c>
      <c r="F14" s="390" t="str">
        <f>'SAISIE ASL'!B16</f>
        <v>R</v>
      </c>
      <c r="G14" s="414"/>
      <c r="H14" s="391"/>
    </row>
    <row r="15" spans="1:8" x14ac:dyDescent="0.25">
      <c r="A15" s="385">
        <f>'SAISIE ASL'!K17</f>
        <v>13</v>
      </c>
      <c r="B15" s="386" t="str">
        <f>'SAISIE ASL'!L17</f>
        <v>L'outil de communication est traduit dans au moins une langue étrangère.</v>
      </c>
      <c r="C15" s="387">
        <f>'SAISIE ASL'!M17</f>
        <v>3</v>
      </c>
      <c r="D15" s="388" t="str">
        <f>'SAISIE ASL'!N17</f>
        <v>OUI</v>
      </c>
      <c r="E15" s="389" t="str">
        <f>'SAISIE ASL'!O17</f>
        <v/>
      </c>
      <c r="F15" s="390" t="str">
        <f>'SAISIE ASL'!B17</f>
        <v>R</v>
      </c>
      <c r="G15" s="414"/>
      <c r="H15" s="391"/>
    </row>
    <row r="16" spans="1:8" x14ac:dyDescent="0.25">
      <c r="A16" s="385">
        <f>'SAISIE ASL'!K18</f>
        <v>14</v>
      </c>
      <c r="B16" s="386" t="str">
        <f>'SAISIE ASL'!L18</f>
        <v>L'outil de communication est traduit dans  une deuxième langue étrangère.</v>
      </c>
      <c r="C16" s="387">
        <f>'SAISIE ASL'!M18</f>
        <v>3</v>
      </c>
      <c r="D16" s="388" t="str">
        <f>'SAISIE ASL'!N18</f>
        <v>OUI</v>
      </c>
      <c r="E16" s="389" t="str">
        <f>'SAISIE ASL'!O18</f>
        <v/>
      </c>
      <c r="F16" s="390" t="str">
        <f>'SAISIE ASL'!B18</f>
        <v>R</v>
      </c>
      <c r="G16" s="414"/>
      <c r="H16" s="391"/>
    </row>
    <row r="17" spans="1:8" x14ac:dyDescent="0.25">
      <c r="A17" s="385">
        <f>'SAISIE ASL'!K19</f>
        <v>15</v>
      </c>
      <c r="B17" s="386" t="str">
        <f>'SAISIE ASL'!L19</f>
        <v>Le logo Qualité Tourisme™  est présent sur un outil de communication.</v>
      </c>
      <c r="C17" s="387">
        <f>'SAISIE ASL'!M19</f>
        <v>3</v>
      </c>
      <c r="D17" s="388" t="str">
        <f>'SAISIE ASL'!N19</f>
        <v>Non Mesuré</v>
      </c>
      <c r="E17" s="389" t="str">
        <f>'SAISIE ASL'!O19</f>
        <v>Audit d'adhésion</v>
      </c>
      <c r="F17" s="390" t="str">
        <f>'SAISIE ASL'!B19</f>
        <v>R</v>
      </c>
      <c r="G17" s="414"/>
      <c r="H17" s="391"/>
    </row>
    <row r="18" spans="1:8" x14ac:dyDescent="0.25">
      <c r="A18" s="385">
        <f>'SAISIE ASL'!K23</f>
        <v>17</v>
      </c>
      <c r="B18" s="386" t="str">
        <f>'SAISIE ASL'!L23</f>
        <v>L'établissement possède un site internet dédié (site individuel ou site partagé)</v>
      </c>
      <c r="C18" s="387">
        <f>'SAISIE ASL'!M23</f>
        <v>9</v>
      </c>
      <c r="D18" s="388" t="str">
        <f>'SAISIE ASL'!N23</f>
        <v>OUI</v>
      </c>
      <c r="E18" s="389" t="str">
        <f>'SAISIE ASL'!O23</f>
        <v/>
      </c>
      <c r="F18" s="390" t="str">
        <f>'SAISIE ASL'!B23</f>
        <v>R</v>
      </c>
      <c r="G18" s="414"/>
      <c r="H18" s="391"/>
    </row>
    <row r="19" spans="1:8" x14ac:dyDescent="0.25">
      <c r="A19" s="385">
        <f>'SAISIE ASL'!K24</f>
        <v>18</v>
      </c>
      <c r="B19" s="386" t="str">
        <f>'SAISIE ASL'!L24</f>
        <v>Le site internet est bien référencé.</v>
      </c>
      <c r="C19" s="387">
        <f>'SAISIE ASL'!M24</f>
        <v>1</v>
      </c>
      <c r="D19" s="388" t="str">
        <f>'SAISIE ASL'!N24</f>
        <v>OUI</v>
      </c>
      <c r="E19" s="389" t="str">
        <f>'SAISIE ASL'!O24</f>
        <v/>
      </c>
      <c r="F19" s="390" t="str">
        <f>'SAISIE ASL'!B24</f>
        <v>R</v>
      </c>
      <c r="G19" s="414"/>
      <c r="H19" s="391"/>
    </row>
    <row r="20" spans="1:8" x14ac:dyDescent="0.25">
      <c r="A20" s="385">
        <f>'SAISIE ASL'!K25</f>
        <v>19</v>
      </c>
      <c r="B20" s="386" t="str">
        <f>'SAISIE ASL'!L25</f>
        <v>La présentation du site internet est soignée, attractive et ergonomique.</v>
      </c>
      <c r="C20" s="387">
        <f>'SAISIE ASL'!M25</f>
        <v>3</v>
      </c>
      <c r="D20" s="388" t="str">
        <f>'SAISIE ASL'!N25</f>
        <v>Très Satisfaisant</v>
      </c>
      <c r="E20" s="389" t="str">
        <f>'SAISIE ASL'!O25</f>
        <v/>
      </c>
      <c r="F20" s="390" t="str">
        <f>'SAISIE ASL'!B25</f>
        <v>R</v>
      </c>
      <c r="G20" s="414"/>
      <c r="H20" s="391"/>
    </row>
    <row r="21" spans="1:8" x14ac:dyDescent="0.25">
      <c r="A21" s="385">
        <f>'SAISIE ASL'!K26</f>
        <v>20</v>
      </c>
      <c r="B21" s="386" t="str">
        <f>'SAISIE ASL'!L26</f>
        <v xml:space="preserve">Le site internet est représentatif de l'offre. </v>
      </c>
      <c r="C21" s="387">
        <f>'SAISIE ASL'!M26</f>
        <v>3</v>
      </c>
      <c r="D21" s="388" t="str">
        <f>'SAISIE ASL'!N26</f>
        <v>OUI</v>
      </c>
      <c r="E21" s="389" t="str">
        <f>'SAISIE ASL'!O26</f>
        <v/>
      </c>
      <c r="F21" s="390" t="str">
        <f>'SAISIE ASL'!B26</f>
        <v>R</v>
      </c>
      <c r="G21" s="414"/>
      <c r="H21" s="391"/>
    </row>
    <row r="22" spans="1:8" x14ac:dyDescent="0.25">
      <c r="A22" s="385">
        <f>'SAISIE ASL'!K27</f>
        <v>21</v>
      </c>
      <c r="B22" s="386" t="str">
        <f>'SAISIE ASL'!L27</f>
        <v xml:space="preserve">Le site internet présente toutes les activités proposées. </v>
      </c>
      <c r="C22" s="387">
        <f>'SAISIE ASL'!M27</f>
        <v>1</v>
      </c>
      <c r="D22" s="388" t="str">
        <f>'SAISIE ASL'!N27</f>
        <v>OUI</v>
      </c>
      <c r="E22" s="389" t="str">
        <f>'SAISIE ASL'!O27</f>
        <v/>
      </c>
      <c r="F22" s="390" t="str">
        <f>'SAISIE ASL'!B27</f>
        <v>R</v>
      </c>
      <c r="G22" s="414"/>
      <c r="H22" s="391"/>
    </row>
    <row r="23" spans="1:8" ht="31.5" x14ac:dyDescent="0.25">
      <c r="A23" s="385">
        <f>'SAISIE ASL'!K28</f>
        <v>22</v>
      </c>
      <c r="B23" s="386" t="str">
        <f>'SAISIE ASL'!L28</f>
        <v>Le site internet contient les coordonnées du site : l'adresse, le courriel et le numéro de téléphone.</v>
      </c>
      <c r="C23" s="387">
        <f>'SAISIE ASL'!M28</f>
        <v>1</v>
      </c>
      <c r="D23" s="388" t="str">
        <f>'SAISIE ASL'!N28</f>
        <v>OUI</v>
      </c>
      <c r="E23" s="389" t="str">
        <f>'SAISIE ASL'!O28</f>
        <v/>
      </c>
      <c r="F23" s="390" t="str">
        <f>'SAISIE ASL'!B28</f>
        <v>R</v>
      </c>
      <c r="G23" s="414"/>
      <c r="H23" s="391"/>
    </row>
    <row r="24" spans="1:8" ht="47.25" x14ac:dyDescent="0.25">
      <c r="A24" s="385">
        <f>'SAISIE ASL'!K29</f>
        <v>23</v>
      </c>
      <c r="B24" s="386" t="str">
        <f>'SAISIE ASL'!L29</f>
        <v xml:space="preserve">Le site internet contient des informations sur l'offre d'activités : type d'activités, présentation du contenu, durée, âge minimum (si minimum requis), niveau exigé (si minimum requis). </v>
      </c>
      <c r="C24" s="387">
        <f>'SAISIE ASL'!M29</f>
        <v>1</v>
      </c>
      <c r="D24" s="388" t="str">
        <f>'SAISIE ASL'!N29</f>
        <v>OUI</v>
      </c>
      <c r="E24" s="389" t="str">
        <f>'SAISIE ASL'!O29</f>
        <v/>
      </c>
      <c r="F24" s="390" t="str">
        <f>'SAISIE ASL'!B29</f>
        <v>R</v>
      </c>
      <c r="G24" s="414"/>
      <c r="H24" s="391"/>
    </row>
    <row r="25" spans="1:8" ht="47.25" x14ac:dyDescent="0.25">
      <c r="A25" s="385">
        <f>'SAISIE ASL'!K30</f>
        <v>24</v>
      </c>
      <c r="B25" s="386" t="str">
        <f>'SAISIE ASL'!L30</f>
        <v xml:space="preserve">Le site internet contient les informations pratiques suivantes : les périodes d'ouverture, le tarif des différentes activités, les moyens de paiement acceptés, l'accueil des personnes en situation de handicap, les services annexes. </v>
      </c>
      <c r="C25" s="387">
        <f>'SAISIE ASL'!M30</f>
        <v>1</v>
      </c>
      <c r="D25" s="388" t="str">
        <f>'SAISIE ASL'!N30</f>
        <v>OUI</v>
      </c>
      <c r="E25" s="389" t="str">
        <f>'SAISIE ASL'!O30</f>
        <v/>
      </c>
      <c r="F25" s="390" t="str">
        <f>'SAISIE ASL'!B30</f>
        <v>R</v>
      </c>
      <c r="G25" s="414"/>
      <c r="H25" s="391"/>
    </row>
    <row r="26" spans="1:8" ht="31.5" x14ac:dyDescent="0.25">
      <c r="A26" s="385">
        <f>'SAISIE ASL'!K31</f>
        <v>25</v>
      </c>
      <c r="B26" s="386" t="str">
        <f>'SAISIE ASL'!L31</f>
        <v>Le site Internet contient des renseignements sur les services complémentaires (restauration, hébergement, vente de produits, etc...).</v>
      </c>
      <c r="C26" s="387">
        <f>'SAISIE ASL'!M31</f>
        <v>1</v>
      </c>
      <c r="D26" s="388" t="str">
        <f>'SAISIE ASL'!N31</f>
        <v>OUI</v>
      </c>
      <c r="E26" s="389" t="str">
        <f>'SAISIE ASL'!O31</f>
        <v/>
      </c>
      <c r="F26" s="390" t="str">
        <f>'SAISIE ASL'!B31</f>
        <v>R</v>
      </c>
      <c r="G26" s="414"/>
      <c r="H26" s="391"/>
    </row>
    <row r="27" spans="1:8" ht="47.25" x14ac:dyDescent="0.25">
      <c r="A27" s="385">
        <f>'SAISIE ASL'!K32</f>
        <v>26</v>
      </c>
      <c r="B27" s="386" t="str">
        <f>'SAISIE ASL'!L32</f>
        <v>Le site internet contient des informations sur l'accès à la structure. Le plan d'accès est téléchargeable et imprimable et/ou des outils de gestion d'itinéraire sont mis à disposition.</v>
      </c>
      <c r="C27" s="387">
        <f>'SAISIE ASL'!M32</f>
        <v>1</v>
      </c>
      <c r="D27" s="388" t="str">
        <f>'SAISIE ASL'!N32</f>
        <v>OUI</v>
      </c>
      <c r="E27" s="389" t="str">
        <f>'SAISIE ASL'!O32</f>
        <v/>
      </c>
      <c r="F27" s="390" t="str">
        <f>'SAISIE ASL'!B32</f>
        <v>R</v>
      </c>
      <c r="G27" s="414"/>
      <c r="H27" s="391"/>
    </row>
    <row r="28" spans="1:8" x14ac:dyDescent="0.25">
      <c r="A28" s="385">
        <f>'SAISIE ASL'!K33</f>
        <v>27</v>
      </c>
      <c r="B28" s="386" t="str">
        <f>'SAISIE ASL'!L33</f>
        <v>Les informations du site internet sont actualisées.</v>
      </c>
      <c r="C28" s="387">
        <f>'SAISIE ASL'!M33</f>
        <v>9</v>
      </c>
      <c r="D28" s="388" t="str">
        <f>'SAISIE ASL'!N33</f>
        <v>OUI</v>
      </c>
      <c r="E28" s="389" t="str">
        <f>'SAISIE ASL'!O33</f>
        <v/>
      </c>
      <c r="F28" s="390" t="str">
        <f>'SAISIE ASL'!B33</f>
        <v>R</v>
      </c>
      <c r="G28" s="414"/>
      <c r="H28" s="391"/>
    </row>
    <row r="29" spans="1:8" x14ac:dyDescent="0.25">
      <c r="A29" s="385">
        <f>'SAISIE ASL'!K34</f>
        <v>28</v>
      </c>
      <c r="B29" s="386" t="str">
        <f>'SAISIE ASL'!L34</f>
        <v>Les modalités de réservation et d'annulation sont précisées.</v>
      </c>
      <c r="C29" s="387">
        <f>'SAISIE ASL'!M34</f>
        <v>1</v>
      </c>
      <c r="D29" s="388" t="str">
        <f>'SAISIE ASL'!N34</f>
        <v>OUI</v>
      </c>
      <c r="E29" s="389" t="str">
        <f>'SAISIE ASL'!O34</f>
        <v/>
      </c>
      <c r="F29" s="390" t="str">
        <f>'SAISIE ASL'!B34</f>
        <v>R</v>
      </c>
      <c r="G29" s="414"/>
      <c r="H29" s="391"/>
    </row>
    <row r="30" spans="1:8" x14ac:dyDescent="0.25">
      <c r="A30" s="385">
        <f>'SAISIE ASL'!K35</f>
        <v>29</v>
      </c>
      <c r="B30" s="386" t="str">
        <f>'SAISIE ASL'!L35</f>
        <v>Le site internet est traduit dans au moins une langue étrangère.</v>
      </c>
      <c r="C30" s="387">
        <f>'SAISIE ASL'!M35</f>
        <v>3</v>
      </c>
      <c r="D30" s="388" t="str">
        <f>'SAISIE ASL'!N35</f>
        <v>OUI</v>
      </c>
      <c r="E30" s="389" t="str">
        <f>'SAISIE ASL'!O35</f>
        <v/>
      </c>
      <c r="F30" s="390" t="str">
        <f>'SAISIE ASL'!B35</f>
        <v>R</v>
      </c>
      <c r="G30" s="414"/>
      <c r="H30" s="391"/>
    </row>
    <row r="31" spans="1:8" x14ac:dyDescent="0.25">
      <c r="A31" s="385">
        <f>'SAISIE ASL'!K36</f>
        <v>30</v>
      </c>
      <c r="B31" s="386" t="str">
        <f>'SAISIE ASL'!L36</f>
        <v>Le site internet est traduit dans une deuxième langue étrangère.</v>
      </c>
      <c r="C31" s="387">
        <f>'SAISIE ASL'!M36</f>
        <v>3</v>
      </c>
      <c r="D31" s="388" t="str">
        <f>'SAISIE ASL'!N36</f>
        <v>OUI</v>
      </c>
      <c r="E31" s="389" t="str">
        <f>'SAISIE ASL'!O36</f>
        <v/>
      </c>
      <c r="F31" s="390" t="str">
        <f>'SAISIE ASL'!B36</f>
        <v>R</v>
      </c>
      <c r="G31" s="414"/>
      <c r="H31" s="391"/>
    </row>
    <row r="32" spans="1:8" x14ac:dyDescent="0.25">
      <c r="A32" s="385">
        <f>'SAISIE ASL'!K37</f>
        <v>31</v>
      </c>
      <c r="B32" s="386" t="str">
        <f>'SAISIE ASL'!L37</f>
        <v>Le site internet valorise la destination touristique</v>
      </c>
      <c r="C32" s="387">
        <f>'SAISIE ASL'!M37</f>
        <v>3</v>
      </c>
      <c r="D32" s="388" t="str">
        <f>'SAISIE ASL'!N37</f>
        <v>OUI</v>
      </c>
      <c r="E32" s="389" t="str">
        <f>'SAISIE ASL'!O37</f>
        <v/>
      </c>
      <c r="F32" s="390" t="str">
        <f>'SAISIE ASL'!B37</f>
        <v>R</v>
      </c>
      <c r="G32" s="414"/>
      <c r="H32" s="391"/>
    </row>
    <row r="33" spans="1:8" x14ac:dyDescent="0.25">
      <c r="A33" s="385">
        <f>'SAISIE ASL'!K38</f>
        <v>32</v>
      </c>
      <c r="B33" s="386" t="str">
        <f>'SAISIE ASL'!L38</f>
        <v>Le logo Qualité Tourisme™  est présent sur le site internet.</v>
      </c>
      <c r="C33" s="387">
        <f>'SAISIE ASL'!M38</f>
        <v>3</v>
      </c>
      <c r="D33" s="388" t="str">
        <f>'SAISIE ASL'!N38</f>
        <v>Non Mesuré</v>
      </c>
      <c r="E33" s="389" t="str">
        <f>'SAISIE ASL'!O38</f>
        <v>Audit d'adhésion</v>
      </c>
      <c r="F33" s="390" t="str">
        <f>'SAISIE ASL'!B38</f>
        <v>R</v>
      </c>
      <c r="G33" s="414"/>
      <c r="H33" s="391"/>
    </row>
    <row r="34" spans="1:8" ht="31.5" x14ac:dyDescent="0.25">
      <c r="A34" s="385">
        <f>'SAISIE ASL'!K39</f>
        <v>33</v>
      </c>
      <c r="B34" s="386" t="str">
        <f>'SAISIE ASL'!L39</f>
        <v xml:space="preserve">La démarche Qualité Tourisme™ est explicitée sur le site internet ou il existe un lien vers le site de Qualité Tourisme™. </v>
      </c>
      <c r="C34" s="387">
        <f>'SAISIE ASL'!M39</f>
        <v>3</v>
      </c>
      <c r="D34" s="388" t="str">
        <f>'SAISIE ASL'!N39</f>
        <v>Non Mesuré</v>
      </c>
      <c r="E34" s="389" t="str">
        <f>'SAISIE ASL'!O39</f>
        <v>Audit d'adhésion</v>
      </c>
      <c r="F34" s="390" t="str">
        <f>'SAISIE ASL'!B39</f>
        <v>R</v>
      </c>
      <c r="G34" s="414"/>
      <c r="H34" s="391"/>
    </row>
    <row r="35" spans="1:8" x14ac:dyDescent="0.25">
      <c r="A35" s="385">
        <f>'SAISIE ASL'!K40</f>
        <v>34</v>
      </c>
      <c r="B35" s="386" t="str">
        <f>'SAISIE ASL'!L40</f>
        <v>Le site Internet est consultable sur smartphone et/ou tablette</v>
      </c>
      <c r="C35" s="387">
        <f>'SAISIE ASL'!M40</f>
        <v>1</v>
      </c>
      <c r="D35" s="388" t="str">
        <f>'SAISIE ASL'!N40</f>
        <v>OUI</v>
      </c>
      <c r="E35" s="389" t="str">
        <f>'SAISIE ASL'!O40</f>
        <v/>
      </c>
      <c r="F35" s="390" t="str">
        <f>'SAISIE ASL'!B40</f>
        <v>R</v>
      </c>
      <c r="G35" s="414"/>
      <c r="H35" s="391"/>
    </row>
    <row r="36" spans="1:8" ht="31.5" x14ac:dyDescent="0.25">
      <c r="A36" s="385">
        <f>'SAISIE ASL'!K71</f>
        <v>60</v>
      </c>
      <c r="B36" s="386" t="str">
        <f>'SAISIE ASL'!L71</f>
        <v>Lors d'une demande d'informations, la réponse mentionne le logo Qualité Tourisme™ dans la signature.</v>
      </c>
      <c r="C36" s="387">
        <f>'SAISIE ASL'!M71</f>
        <v>1</v>
      </c>
      <c r="D36" s="388" t="str">
        <f>'SAISIE ASL'!N71</f>
        <v>Non Mesuré</v>
      </c>
      <c r="E36" s="389" t="str">
        <f>'SAISIE ASL'!O71</f>
        <v>Audit d'adhésion</v>
      </c>
      <c r="F36" s="392" t="str">
        <f>'SAISIE ASL'!$B$71</f>
        <v>R</v>
      </c>
      <c r="G36" s="414"/>
      <c r="H36" s="391"/>
    </row>
    <row r="37" spans="1:8" ht="31.5" x14ac:dyDescent="0.25">
      <c r="A37" s="385">
        <f>'SAISIE ASL'!K76</f>
        <v>63</v>
      </c>
      <c r="B37" s="386" t="str">
        <f>'SAISIE ASL'!L76</f>
        <v>Si autorisée, une signalétique d'accès à la structure ou au lieu de rendez-vous est visible, lisible et uniforme.</v>
      </c>
      <c r="C37" s="387">
        <f>'SAISIE ASL'!M76</f>
        <v>1</v>
      </c>
      <c r="D37" s="388" t="str">
        <f>'SAISIE ASL'!N76</f>
        <v>OUI</v>
      </c>
      <c r="E37" s="389">
        <f>'SAISIE ASL'!O76</f>
        <v>0</v>
      </c>
      <c r="F37" s="390" t="str">
        <f>'SAISIE ASL'!B76</f>
        <v>NR</v>
      </c>
      <c r="G37" s="414"/>
      <c r="H37" s="391"/>
    </row>
    <row r="38" spans="1:8" x14ac:dyDescent="0.25">
      <c r="A38" s="385">
        <f>'SAISIE ASL'!K77</f>
        <v>64</v>
      </c>
      <c r="B38" s="386" t="str">
        <f>'SAISIE ASL'!L77</f>
        <v>La structure ou le lieu de rendez-vous est facile à trouver.</v>
      </c>
      <c r="C38" s="387">
        <f>'SAISIE ASL'!M77</f>
        <v>3</v>
      </c>
      <c r="D38" s="388" t="str">
        <f>'SAISIE ASL'!N77</f>
        <v>OUI</v>
      </c>
      <c r="E38" s="389">
        <f>'SAISIE ASL'!O77</f>
        <v>0</v>
      </c>
      <c r="F38" s="390" t="str">
        <f>'SAISIE ASL'!B77</f>
        <v>NR</v>
      </c>
      <c r="G38" s="414"/>
      <c r="H38" s="391"/>
    </row>
    <row r="39" spans="1:8" x14ac:dyDescent="0.25">
      <c r="A39" s="385">
        <f>'SAISIE ASL'!K81</f>
        <v>67</v>
      </c>
      <c r="B39" s="386" t="str">
        <f>'SAISIE ASL'!L81</f>
        <v>Une enseigne est présente et on identifie clairement l'entrée de la structure.</v>
      </c>
      <c r="C39" s="387">
        <f>'SAISIE ASL'!M81</f>
        <v>1</v>
      </c>
      <c r="D39" s="388" t="str">
        <f>'SAISIE ASL'!N81</f>
        <v>OUI</v>
      </c>
      <c r="E39" s="389" t="str">
        <f>'SAISIE ASL'!O81</f>
        <v/>
      </c>
      <c r="F39" s="390" t="str">
        <f>'SAISIE ASL'!$B$81</f>
        <v>NR</v>
      </c>
      <c r="G39" s="414"/>
      <c r="H39" s="391"/>
    </row>
    <row r="40" spans="1:8" x14ac:dyDescent="0.25">
      <c r="A40" s="385">
        <f>'SAISIE ASL'!K94</f>
        <v>78</v>
      </c>
      <c r="B40" s="386" t="str">
        <f>'SAISIE ASL'!L94</f>
        <v>La plaque Qualité Tourisme™ est apposée à l'entrée de la structure.</v>
      </c>
      <c r="C40" s="387">
        <f>'SAISIE ASL'!M94</f>
        <v>3</v>
      </c>
      <c r="D40" s="388" t="str">
        <f>'SAISIE ASL'!N94</f>
        <v>Non Mesuré</v>
      </c>
      <c r="E40" s="389" t="str">
        <f>'SAISIE ASL'!O94</f>
        <v>Audit d'adhésion</v>
      </c>
      <c r="F40" s="393" t="str">
        <f>'SAISIE ASL'!B94</f>
        <v>R</v>
      </c>
      <c r="G40" s="414"/>
      <c r="H40" s="391"/>
    </row>
    <row r="41" spans="1:8" x14ac:dyDescent="0.25">
      <c r="A41" s="385">
        <f>'SAISIE ASL'!K95</f>
        <v>79</v>
      </c>
      <c r="B41" s="386" t="str">
        <f>'SAISIE ASL'!L95</f>
        <v>Un panneau d'informations est visible depuis l'extérieur.</v>
      </c>
      <c r="C41" s="387">
        <f>'SAISIE ASL'!M95</f>
        <v>3</v>
      </c>
      <c r="D41" s="388" t="str">
        <f>'SAISIE ASL'!N95</f>
        <v>OUI</v>
      </c>
      <c r="E41" s="389" t="str">
        <f>'SAISIE ASL'!O95</f>
        <v/>
      </c>
      <c r="F41" s="393" t="str">
        <f>'SAISIE ASL'!B95</f>
        <v>R</v>
      </c>
      <c r="G41" s="414"/>
      <c r="H41" s="391"/>
    </row>
    <row r="42" spans="1:8" ht="31.5" x14ac:dyDescent="0.25">
      <c r="A42" s="385">
        <f>'SAISIE ASL'!K96</f>
        <v>80</v>
      </c>
      <c r="B42" s="386" t="str">
        <f>'SAISIE ASL'!L96</f>
        <v>Le panneau d'informations mentionne toutes les informations pratiques sur les activités et les conditions d'accès.</v>
      </c>
      <c r="C42" s="387">
        <f>'SAISIE ASL'!M96</f>
        <v>3</v>
      </c>
      <c r="D42" s="388" t="str">
        <f>'SAISIE ASL'!N96</f>
        <v>OUI</v>
      </c>
      <c r="E42" s="389" t="str">
        <f>'SAISIE ASL'!O96</f>
        <v/>
      </c>
      <c r="F42" s="393" t="str">
        <f>'SAISIE ASL'!B96</f>
        <v>R</v>
      </c>
      <c r="G42" s="414"/>
      <c r="H42" s="391"/>
    </row>
    <row r="43" spans="1:8" x14ac:dyDescent="0.25">
      <c r="A43" s="385">
        <f>'SAISIE ASL'!K97</f>
        <v>81</v>
      </c>
      <c r="B43" s="386" t="str">
        <f>'SAISIE ASL'!L97</f>
        <v>Les informations sont soigneusement affichées et à jour.</v>
      </c>
      <c r="C43" s="387">
        <f>'SAISIE ASL'!M97</f>
        <v>1</v>
      </c>
      <c r="D43" s="388" t="str">
        <f>'SAISIE ASL'!N97</f>
        <v>OUI</v>
      </c>
      <c r="E43" s="389" t="str">
        <f>'SAISIE ASL'!O97</f>
        <v/>
      </c>
      <c r="F43" s="393" t="str">
        <f>'SAISIE ASL'!B97</f>
        <v>R</v>
      </c>
      <c r="G43" s="414"/>
      <c r="H43" s="391"/>
    </row>
    <row r="44" spans="1:8" x14ac:dyDescent="0.25">
      <c r="A44" s="385">
        <f>'SAISIE ASL'!K100</f>
        <v>84</v>
      </c>
      <c r="B44" s="386" t="str">
        <f>'SAISIE ASL'!L100</f>
        <v>Les affichages extérieurs sont traduits en au moins une langue étrangère.</v>
      </c>
      <c r="C44" s="387">
        <f>'SAISIE ASL'!M100</f>
        <v>3</v>
      </c>
      <c r="D44" s="388" t="str">
        <f>'SAISIE ASL'!N100</f>
        <v>OUI</v>
      </c>
      <c r="E44" s="394" t="str">
        <f>'SAISIE ASL'!O100</f>
        <v/>
      </c>
      <c r="F44" s="393" t="str">
        <f>'SAISIE ASL'!B100</f>
        <v>R</v>
      </c>
      <c r="G44" s="414"/>
      <c r="H44" s="391"/>
    </row>
    <row r="45" spans="1:8" x14ac:dyDescent="0.25">
      <c r="A45" s="385">
        <f>'SAISIE ASL'!K101</f>
        <v>85</v>
      </c>
      <c r="B45" s="386" t="str">
        <f>'SAISIE ASL'!L101</f>
        <v>Les affichages extérieurs sont traduits dans une deuxième langue étrangère.</v>
      </c>
      <c r="C45" s="387">
        <f>'SAISIE ASL'!M101</f>
        <v>3</v>
      </c>
      <c r="D45" s="388" t="str">
        <f>'SAISIE ASL'!N101</f>
        <v>OUI</v>
      </c>
      <c r="E45" s="394" t="str">
        <f>'SAISIE ASL'!O101</f>
        <v/>
      </c>
      <c r="F45" s="393" t="str">
        <f>'SAISIE ASL'!B101</f>
        <v>R</v>
      </c>
      <c r="G45" s="414"/>
      <c r="H45" s="391"/>
    </row>
    <row r="46" spans="1:8" ht="31.5" x14ac:dyDescent="0.25">
      <c r="A46" s="385">
        <f>'SAISIE ASL'!K111</f>
        <v>93</v>
      </c>
      <c r="B46" s="386" t="str">
        <f>'SAISIE ASL'!L111</f>
        <v xml:space="preserve">Une signalétique est présente. Elle est homogène et cohérente avec la charte graphique (si existante). </v>
      </c>
      <c r="C46" s="387">
        <f>'SAISIE ASL'!M111</f>
        <v>1</v>
      </c>
      <c r="D46" s="388" t="str">
        <f>'SAISIE ASL'!N111</f>
        <v>OUI</v>
      </c>
      <c r="E46" s="389" t="str">
        <f>'SAISIE ASL'!O111</f>
        <v/>
      </c>
      <c r="F46" s="390" t="str">
        <f>'SAISIE ASL'!$B$111</f>
        <v>R</v>
      </c>
      <c r="G46" s="414"/>
      <c r="H46" s="391"/>
    </row>
    <row r="47" spans="1:8" x14ac:dyDescent="0.25">
      <c r="A47" s="385">
        <f>'SAISIE ASL'!K115</f>
        <v>96</v>
      </c>
      <c r="B47" s="386" t="str">
        <f>'SAISIE ASL'!L115</f>
        <v>Les informations pratiques sont portées à la connaissance du client.</v>
      </c>
      <c r="C47" s="387">
        <f>'SAISIE ASL'!M115</f>
        <v>1</v>
      </c>
      <c r="D47" s="388" t="str">
        <f>'SAISIE ASL'!N115</f>
        <v>OUI</v>
      </c>
      <c r="E47" s="394" t="str">
        <f>'SAISIE ASL'!O115</f>
        <v/>
      </c>
      <c r="F47" s="390" t="str">
        <f>'SAISIE ASL'!B115</f>
        <v>R</v>
      </c>
      <c r="G47" s="414"/>
      <c r="H47" s="391"/>
    </row>
    <row r="48" spans="1:8" x14ac:dyDescent="0.25">
      <c r="A48" s="385">
        <f>'SAISIE ASL'!K116</f>
        <v>97</v>
      </c>
      <c r="B48" s="386" t="str">
        <f>'SAISIE ASL'!L116</f>
        <v>Les affichages des informations pratiques sont soignés et actualisés.</v>
      </c>
      <c r="C48" s="387">
        <f>'SAISIE ASL'!M116</f>
        <v>1</v>
      </c>
      <c r="D48" s="388" t="str">
        <f>'SAISIE ASL'!N116</f>
        <v>OUI</v>
      </c>
      <c r="E48" s="394" t="str">
        <f>'SAISIE ASL'!O116</f>
        <v/>
      </c>
      <c r="F48" s="390" t="str">
        <f>'SAISIE ASL'!B116</f>
        <v>R</v>
      </c>
      <c r="G48" s="414"/>
      <c r="H48" s="391"/>
    </row>
    <row r="49" spans="1:8" x14ac:dyDescent="0.25">
      <c r="A49" s="385">
        <f>'SAISIE ASL'!K118</f>
        <v>99</v>
      </c>
      <c r="B49" s="386" t="str">
        <f>'SAISIE ASL'!L118</f>
        <v>Les affichages sont traduits en au moins une langue étrangère.</v>
      </c>
      <c r="C49" s="395">
        <f>'SAISIE ASL'!M118</f>
        <v>3</v>
      </c>
      <c r="D49" s="388" t="str">
        <f>'SAISIE ASL'!N118</f>
        <v>OUI</v>
      </c>
      <c r="E49" s="394" t="str">
        <f>'SAISIE ASL'!O118</f>
        <v/>
      </c>
      <c r="F49" s="390" t="str">
        <f>'SAISIE ASL'!B118</f>
        <v>R</v>
      </c>
      <c r="G49" s="414"/>
      <c r="H49" s="391"/>
    </row>
    <row r="50" spans="1:8" x14ac:dyDescent="0.25">
      <c r="A50" s="385">
        <f>'SAISIE ASL'!K119</f>
        <v>100</v>
      </c>
      <c r="B50" s="386" t="str">
        <f>'SAISIE ASL'!L119</f>
        <v>Les affichages sont traduits dans une deuxième langue étrangère.</v>
      </c>
      <c r="C50" s="395">
        <f>'SAISIE ASL'!M119</f>
        <v>3</v>
      </c>
      <c r="D50" s="388" t="str">
        <f>'SAISIE ASL'!N119</f>
        <v>OUI</v>
      </c>
      <c r="E50" s="394" t="str">
        <f>'SAISIE ASL'!O119</f>
        <v/>
      </c>
      <c r="F50" s="390" t="str">
        <f>'SAISIE ASL'!B119</f>
        <v>R</v>
      </c>
      <c r="G50" s="414"/>
      <c r="H50" s="391"/>
    </row>
    <row r="51" spans="1:8" ht="31.5" x14ac:dyDescent="0.25">
      <c r="A51" s="385">
        <f>'SAISIE ASL'!K222</f>
        <v>191</v>
      </c>
      <c r="B51" s="396" t="str">
        <f>'SAISIE ASL'!L222</f>
        <v>L'affichage dans le véhicule (informations règles de sécurité et de comportement à destination des clients) est parfaitement visible, propre et en bon état.</v>
      </c>
      <c r="C51" s="397">
        <f>'SAISIE ASL'!M222</f>
        <v>1</v>
      </c>
      <c r="D51" s="388" t="str">
        <f>'SAISIE ASL'!N222</f>
        <v>OUI</v>
      </c>
      <c r="E51" s="389">
        <f>'SAISIE ASL'!O222</f>
        <v>0</v>
      </c>
      <c r="F51" s="390" t="str">
        <f>'SAISIE ASL'!$B$222</f>
        <v>R</v>
      </c>
      <c r="G51" s="414"/>
      <c r="H51" s="391"/>
    </row>
    <row r="52" spans="1:8" x14ac:dyDescent="0.25">
      <c r="A52" s="385">
        <f>'SAISIE ASL'!K228</f>
        <v>195</v>
      </c>
      <c r="B52" s="386" t="str">
        <f>'SAISIE ASL'!L228</f>
        <v>Le support est complet</v>
      </c>
      <c r="C52" s="387">
        <f>'SAISIE ASL'!M228</f>
        <v>3</v>
      </c>
      <c r="D52" s="388" t="str">
        <f>'SAISIE ASL'!N228</f>
        <v>OUI</v>
      </c>
      <c r="E52" s="389">
        <f>'SAISIE ASL'!O228</f>
        <v>0</v>
      </c>
      <c r="F52" s="390" t="str">
        <f>'SAISIE ASL'!B228</f>
        <v>R</v>
      </c>
      <c r="G52" s="414"/>
      <c r="H52" s="391"/>
    </row>
    <row r="53" spans="1:8" x14ac:dyDescent="0.25">
      <c r="A53" s="385">
        <f>'SAISIE ASL'!K229</f>
        <v>196</v>
      </c>
      <c r="B53" s="386" t="str">
        <f>'SAISIE ASL'!L229</f>
        <v>La présentation du support est soignée</v>
      </c>
      <c r="C53" s="387">
        <f>'SAISIE ASL'!M229</f>
        <v>3</v>
      </c>
      <c r="D53" s="388" t="str">
        <f>'SAISIE ASL'!N229</f>
        <v>OUI</v>
      </c>
      <c r="E53" s="389">
        <f>'SAISIE ASL'!O229</f>
        <v>0</v>
      </c>
      <c r="F53" s="390" t="str">
        <f>'SAISIE ASL'!B229</f>
        <v>R</v>
      </c>
      <c r="G53" s="414"/>
      <c r="H53" s="391"/>
    </row>
    <row r="54" spans="1:8" ht="31.5" x14ac:dyDescent="0.25">
      <c r="A54" s="385">
        <f>'SAISIE ASL'!K230</f>
        <v>197</v>
      </c>
      <c r="B54" s="398" t="str">
        <f>'SAISIE ASL'!L230</f>
        <v>Le support est traduit en au moins une langue étrangère en cohérence avec les clientèles accueillies.</v>
      </c>
      <c r="C54" s="387">
        <f>'SAISIE ASL'!M230</f>
        <v>3</v>
      </c>
      <c r="D54" s="388" t="str">
        <f>'SAISIE ASL'!N230</f>
        <v>OUI</v>
      </c>
      <c r="E54" s="389">
        <f>'SAISIE ASL'!O230</f>
        <v>0</v>
      </c>
      <c r="F54" s="390" t="str">
        <f>'SAISIE ASL'!B230</f>
        <v>R</v>
      </c>
      <c r="G54" s="414"/>
      <c r="H54" s="391"/>
    </row>
    <row r="55" spans="1:8" ht="31.5" x14ac:dyDescent="0.25">
      <c r="A55" s="385">
        <f>'SAISIE ASL'!K252</f>
        <v>215</v>
      </c>
      <c r="B55" s="398" t="str">
        <f>'SAISIE ASL'!L252</f>
        <v>Si nécessaire, la signalétique est soignée, claire et visible ou un plan de visite est mis à disposition.</v>
      </c>
      <c r="C55" s="387">
        <f>'SAISIE ASL'!M252</f>
        <v>1</v>
      </c>
      <c r="D55" s="388" t="str">
        <f>'SAISIE ASL'!N252</f>
        <v>OUI</v>
      </c>
      <c r="E55" s="394" t="str">
        <f>'SAISIE ASL'!O252</f>
        <v/>
      </c>
      <c r="F55" s="399" t="str">
        <f>'SAISIE ASL'!$B$252</f>
        <v>NR</v>
      </c>
      <c r="G55" s="414"/>
      <c r="H55" s="391"/>
    </row>
    <row r="56" spans="1:8" ht="31.5" x14ac:dyDescent="0.25">
      <c r="A56" s="385">
        <f>'SAISIE ASL'!K256</f>
        <v>219</v>
      </c>
      <c r="B56" s="398" t="str">
        <f>'SAISIE ASL'!L256</f>
        <v>Les consignes à respecter sont portées à la connaissance du public. En cas de non respect, le personnel fait respecter les consignes de façon appropriée.</v>
      </c>
      <c r="C56" s="387">
        <f>'SAISIE ASL'!M256</f>
        <v>1</v>
      </c>
      <c r="D56" s="388" t="str">
        <f>'SAISIE ASL'!N256</f>
        <v>OUI</v>
      </c>
      <c r="E56" s="394" t="str">
        <f>'SAISIE ASL'!O256</f>
        <v/>
      </c>
      <c r="F56" s="400" t="str">
        <f>'SAISIE ASL'!$B$256</f>
        <v>R</v>
      </c>
      <c r="G56" s="414"/>
      <c r="H56" s="391"/>
    </row>
    <row r="57" spans="1:8" x14ac:dyDescent="0.25">
      <c r="A57" s="385">
        <f>'SAISIE ASL'!K264</f>
        <v>226</v>
      </c>
      <c r="B57" s="401" t="str">
        <f>'SAISIE ASL'!L264</f>
        <v>Les consignes de sécurité sont traduites en au moins une langue étrangère</v>
      </c>
      <c r="C57" s="387">
        <f>'SAISIE ASL'!M264</f>
        <v>3</v>
      </c>
      <c r="D57" s="388" t="str">
        <f>'SAISIE ASL'!N264</f>
        <v>OUI</v>
      </c>
      <c r="E57" s="394" t="str">
        <f>'SAISIE ASL'!O264</f>
        <v/>
      </c>
      <c r="F57" s="402" t="str">
        <f>'SAISIE ASL'!B264</f>
        <v>R</v>
      </c>
      <c r="G57" s="414"/>
      <c r="H57" s="391"/>
    </row>
    <row r="58" spans="1:8" x14ac:dyDescent="0.25">
      <c r="A58" s="385">
        <f>'SAISIE ASL'!K265</f>
        <v>227</v>
      </c>
      <c r="B58" s="401" t="str">
        <f>'SAISIE ASL'!L265</f>
        <v>Les consignes de sécurité sont traduites dans une deuxième langue étrangère</v>
      </c>
      <c r="C58" s="387">
        <f>'SAISIE ASL'!M265</f>
        <v>3</v>
      </c>
      <c r="D58" s="388" t="str">
        <f>'SAISIE ASL'!N265</f>
        <v>OUI</v>
      </c>
      <c r="E58" s="394" t="str">
        <f>'SAISIE ASL'!O265</f>
        <v/>
      </c>
      <c r="F58" s="402" t="str">
        <f>'SAISIE ASL'!B265</f>
        <v>R</v>
      </c>
      <c r="G58" s="414"/>
      <c r="H58" s="391"/>
    </row>
    <row r="59" spans="1:8" ht="63" x14ac:dyDescent="0.25">
      <c r="A59" s="385">
        <f>'SAISIE ASL'!K315</f>
        <v>270</v>
      </c>
      <c r="B59" s="398" t="str">
        <f>'SAISIE ASL'!L315</f>
        <v>Si existants, un affichage concernant la responsabilité des parents quant à l'utilisation des jeux par leurs enfants (responsabilité civile) précisant l'âge des enfants pouvant utiliser ces jeux est parfaitement visible, lisible, propre et en bon état.</v>
      </c>
      <c r="C59" s="387">
        <f>'SAISIE ASL'!M315</f>
        <v>1</v>
      </c>
      <c r="D59" s="388" t="str">
        <f>'SAISIE ASL'!N315</f>
        <v>OUI</v>
      </c>
      <c r="E59" s="389">
        <f>'SAISIE ASL'!O315</f>
        <v>0</v>
      </c>
      <c r="F59" s="390" t="str">
        <f>'SAISIE ASL'!$B$315</f>
        <v>R</v>
      </c>
      <c r="G59" s="414"/>
      <c r="H59" s="391"/>
    </row>
    <row r="60" spans="1:8" x14ac:dyDescent="0.25">
      <c r="A60" s="385">
        <f>'SAISIE ASL'!K332</f>
        <v>286</v>
      </c>
      <c r="B60" s="398" t="str">
        <f>'SAISIE ASL'!L332</f>
        <v>Le prix est indiqué de manière visible pour chaque produit.</v>
      </c>
      <c r="C60" s="387">
        <f>'SAISIE ASL'!M332</f>
        <v>1</v>
      </c>
      <c r="D60" s="388" t="str">
        <f>'SAISIE ASL'!N332</f>
        <v>OUI</v>
      </c>
      <c r="E60" s="394" t="str">
        <f>'SAISIE ASL'!O332</f>
        <v/>
      </c>
      <c r="F60" s="399" t="str">
        <f>'SAISIE ASL'!$B$332</f>
        <v>NR</v>
      </c>
      <c r="G60" s="414"/>
      <c r="H60" s="391"/>
    </row>
    <row r="61" spans="1:8" x14ac:dyDescent="0.25">
      <c r="A61" s="385">
        <f>'SAISIE ASL'!K396</f>
        <v>337</v>
      </c>
      <c r="B61" s="386" t="str">
        <f>'SAISIE ASL'!L396</f>
        <v>Présence d'une documentation touristique en au moins une langue étrangère.</v>
      </c>
      <c r="C61" s="387">
        <f>'SAISIE ASL'!M396</f>
        <v>3</v>
      </c>
      <c r="D61" s="388" t="str">
        <f>'SAISIE ASL'!N396</f>
        <v>OUI</v>
      </c>
      <c r="E61" s="403">
        <f>'SAISIE ASL'!O396</f>
        <v>0</v>
      </c>
      <c r="F61" s="390" t="str">
        <f>'SAISIE ASL'!B396</f>
        <v>R</v>
      </c>
      <c r="G61" s="414"/>
      <c r="H61" s="391"/>
    </row>
    <row r="62" spans="1:8" x14ac:dyDescent="0.25">
      <c r="A62" s="385">
        <f>'SAISIE ASL'!K397</f>
        <v>338</v>
      </c>
      <c r="B62" s="386" t="str">
        <f>'SAISIE ASL'!L397</f>
        <v>Présence d'une documentation touristique dans une deuxième langue étrangère.</v>
      </c>
      <c r="C62" s="387">
        <f>'SAISIE ASL'!M397</f>
        <v>3</v>
      </c>
      <c r="D62" s="388" t="str">
        <f>'SAISIE ASL'!N397</f>
        <v>OUI</v>
      </c>
      <c r="E62" s="394">
        <f>'SAISIE ASL'!O397</f>
        <v>0</v>
      </c>
      <c r="F62" s="390" t="str">
        <f>'SAISIE ASL'!B397</f>
        <v>R</v>
      </c>
      <c r="G62" s="414"/>
      <c r="H62" s="391"/>
    </row>
    <row r="63" spans="1:8" ht="31.5" x14ac:dyDescent="0.25">
      <c r="A63" s="385">
        <f>'SAISIE ASL'!K398</f>
        <v>339</v>
      </c>
      <c r="B63" s="386" t="str">
        <f>'SAISIE ASL'!L398</f>
        <v>Si existant, le site participe à l'alimentation du système d'information touristique local</v>
      </c>
      <c r="C63" s="387">
        <f>'SAISIE ASL'!M398</f>
        <v>1</v>
      </c>
      <c r="D63" s="388" t="str">
        <f>'SAISIE ASL'!N398</f>
        <v>OUI</v>
      </c>
      <c r="E63" s="394">
        <f>'SAISIE ASL'!O398</f>
        <v>0</v>
      </c>
      <c r="F63" s="390" t="str">
        <f>'SAISIE ASL'!B398</f>
        <v>R</v>
      </c>
      <c r="G63" s="414"/>
      <c r="H63" s="391"/>
    </row>
    <row r="64" spans="1:8" s="384" customFormat="1" ht="29.25" customHeight="1" x14ac:dyDescent="0.3">
      <c r="A64" s="383"/>
      <c r="B64" s="453" t="str">
        <f>'RESULTAT GLOBAL'!C42</f>
        <v>SAVOIR-FAIRE ET SAVOIR-ETRE</v>
      </c>
      <c r="C64" s="454" t="s">
        <v>22</v>
      </c>
      <c r="D64" s="454" t="s">
        <v>23</v>
      </c>
      <c r="E64" s="455" t="s">
        <v>24</v>
      </c>
      <c r="F64" s="456" t="s">
        <v>592</v>
      </c>
      <c r="G64" s="457" t="s">
        <v>593</v>
      </c>
      <c r="H64" s="458" t="s">
        <v>594</v>
      </c>
    </row>
    <row r="65" spans="1:8" x14ac:dyDescent="0.25">
      <c r="A65" s="385">
        <f>'SAISIE ASL'!K47</f>
        <v>39</v>
      </c>
      <c r="B65" s="386" t="str">
        <f>'SAISIE ASL'!L47</f>
        <v xml:space="preserve">L'appel doit aboutir avant la 5ème sonnerie. </v>
      </c>
      <c r="C65" s="387">
        <f>'SAISIE ASL'!M47</f>
        <v>3</v>
      </c>
      <c r="D65" s="388" t="str">
        <f>'SAISIE ASL'!N47</f>
        <v>OUI</v>
      </c>
      <c r="E65" s="389">
        <f>'SAISIE ASL'!O47</f>
        <v>0</v>
      </c>
      <c r="F65" s="390" t="str">
        <f>'SAISIE ASL'!B47</f>
        <v>NR</v>
      </c>
      <c r="G65" s="414"/>
      <c r="H65" s="391"/>
    </row>
    <row r="66" spans="1:8" x14ac:dyDescent="0.25">
      <c r="A66" s="385">
        <f>'SAISIE ASL'!K48</f>
        <v>40</v>
      </c>
      <c r="B66" s="386" t="str">
        <f>'SAISIE ASL'!L48</f>
        <v>L'interlocuteur annonce le nom de la structure</v>
      </c>
      <c r="C66" s="387">
        <f>'SAISIE ASL'!M48</f>
        <v>3</v>
      </c>
      <c r="D66" s="388" t="str">
        <f>'SAISIE ASL'!N48</f>
        <v>OUI</v>
      </c>
      <c r="E66" s="389">
        <f>'SAISIE ASL'!O48</f>
        <v>0</v>
      </c>
      <c r="F66" s="390" t="str">
        <f>'SAISIE ASL'!B48</f>
        <v>NR</v>
      </c>
      <c r="G66" s="414"/>
      <c r="H66" s="391"/>
    </row>
    <row r="67" spans="1:8" x14ac:dyDescent="0.25">
      <c r="A67" s="385">
        <f>'SAISIE ASL'!K49</f>
        <v>41</v>
      </c>
      <c r="B67" s="386" t="str">
        <f>'SAISIE ASL'!L49</f>
        <v>Si la conversation est mise en attente, celle-ci n'excède pas une minute</v>
      </c>
      <c r="C67" s="387">
        <f>'SAISIE ASL'!M49</f>
        <v>1</v>
      </c>
      <c r="D67" s="388" t="str">
        <f>'SAISIE ASL'!N49</f>
        <v>OUI</v>
      </c>
      <c r="E67" s="389">
        <f>'SAISIE ASL'!O49</f>
        <v>0</v>
      </c>
      <c r="F67" s="390" t="str">
        <f>'SAISIE ASL'!B49</f>
        <v>NR</v>
      </c>
      <c r="G67" s="414"/>
      <c r="H67" s="391"/>
    </row>
    <row r="68" spans="1:8" x14ac:dyDescent="0.25">
      <c r="A68" s="385">
        <f>'SAISIE ASL'!K51</f>
        <v>42</v>
      </c>
      <c r="B68" s="386" t="str">
        <f>'SAISIE ASL'!L51</f>
        <v xml:space="preserve">Le professionnel  questionne le client pour cerner ses attentes. </v>
      </c>
      <c r="C68" s="387">
        <f>'SAISIE ASL'!M51</f>
        <v>3</v>
      </c>
      <c r="D68" s="388" t="str">
        <f>'SAISIE ASL'!N51</f>
        <v>OUI</v>
      </c>
      <c r="E68" s="389">
        <f>'SAISIE ASL'!O51</f>
        <v>0</v>
      </c>
      <c r="F68" s="390" t="str">
        <f>'SAISIE ASL'!B51</f>
        <v>NR</v>
      </c>
      <c r="G68" s="414"/>
      <c r="H68" s="391"/>
    </row>
    <row r="69" spans="1:8" ht="31.5" x14ac:dyDescent="0.25">
      <c r="A69" s="385">
        <f>'SAISIE ASL'!K52</f>
        <v>43</v>
      </c>
      <c r="B69" s="386" t="str">
        <f>'SAISIE ASL'!L52</f>
        <v>Les réponses apportées par le professionnel sont adaptées et donnent envie au client de pratiquer l'activité.</v>
      </c>
      <c r="C69" s="387">
        <f>'SAISIE ASL'!M52</f>
        <v>3</v>
      </c>
      <c r="D69" s="388" t="str">
        <f>'SAISIE ASL'!N52</f>
        <v>OUI</v>
      </c>
      <c r="E69" s="389">
        <f>'SAISIE ASL'!O52</f>
        <v>0</v>
      </c>
      <c r="F69" s="390" t="str">
        <f>'SAISIE ASL'!B52</f>
        <v>NR</v>
      </c>
      <c r="G69" s="414"/>
      <c r="H69" s="391"/>
    </row>
    <row r="70" spans="1:8" ht="31.5" x14ac:dyDescent="0.25">
      <c r="A70" s="385">
        <f>'SAISIE ASL'!K53</f>
        <v>44</v>
      </c>
      <c r="B70" s="386" t="str">
        <f>'SAISIE ASL'!L53</f>
        <v>Si réservation par téléphone, le nom du client, le nombre de personnes et les conditions tarifaires sont clairement définis.</v>
      </c>
      <c r="C70" s="387">
        <f>'SAISIE ASL'!M53</f>
        <v>3</v>
      </c>
      <c r="D70" s="388" t="str">
        <f>'SAISIE ASL'!N53</f>
        <v>OUI</v>
      </c>
      <c r="E70" s="389">
        <f>'SAISIE ASL'!O53</f>
        <v>0</v>
      </c>
      <c r="F70" s="390" t="str">
        <f>'SAISIE ASL'!B53</f>
        <v>NR</v>
      </c>
      <c r="G70" s="414"/>
      <c r="H70" s="391"/>
    </row>
    <row r="71" spans="1:8" x14ac:dyDescent="0.25">
      <c r="A71" s="385">
        <f>'SAISIE ASL'!K54</f>
        <v>45</v>
      </c>
      <c r="B71" s="386" t="str">
        <f>'SAISIE ASL'!L54</f>
        <v xml:space="preserve">Si réservation par téléphone, les pré-requis à l'activité sont spontanément indiqués. </v>
      </c>
      <c r="C71" s="387">
        <f>'SAISIE ASL'!M54</f>
        <v>3</v>
      </c>
      <c r="D71" s="388" t="str">
        <f>'SAISIE ASL'!N54</f>
        <v>OUI</v>
      </c>
      <c r="E71" s="389">
        <f>'SAISIE ASL'!O54</f>
        <v>0</v>
      </c>
      <c r="F71" s="390" t="str">
        <f>'SAISIE ASL'!B54</f>
        <v>NR</v>
      </c>
      <c r="G71" s="414"/>
      <c r="H71" s="391"/>
    </row>
    <row r="72" spans="1:8" x14ac:dyDescent="0.25">
      <c r="A72" s="385">
        <f>'SAISIE ASL'!K55</f>
        <v>46</v>
      </c>
      <c r="B72" s="386" t="str">
        <f>'SAISIE ASL'!L55</f>
        <v>Si réservation par téléphone, une reformulation est effectuée en fin de conversation.</v>
      </c>
      <c r="C72" s="387">
        <f>'SAISIE ASL'!M55</f>
        <v>3</v>
      </c>
      <c r="D72" s="388" t="str">
        <f>'SAISIE ASL'!N55</f>
        <v>OUI</v>
      </c>
      <c r="E72" s="404">
        <f>'SAISIE ASL'!O55</f>
        <v>0</v>
      </c>
      <c r="F72" s="390" t="str">
        <f>'SAISIE ASL'!B55</f>
        <v>NR</v>
      </c>
      <c r="G72" s="414"/>
      <c r="H72" s="391"/>
    </row>
    <row r="73" spans="1:8" ht="47.25" x14ac:dyDescent="0.25">
      <c r="A73" s="385">
        <f>'SAISIE ASL'!K57</f>
        <v>48</v>
      </c>
      <c r="B73" s="386" t="str">
        <f>'SAISIE ASL'!L57</f>
        <v>En cas d'incertitude sur la tenue de l'activité, le professionnel s'engage a recontacter le client pour confirmer ou infirmer l'activité. Le professionnel communique une date.</v>
      </c>
      <c r="C73" s="387">
        <f>'SAISIE ASL'!M57</f>
        <v>3</v>
      </c>
      <c r="D73" s="388" t="str">
        <f>'SAISIE ASL'!N57</f>
        <v>OUI</v>
      </c>
      <c r="E73" s="389">
        <f>'SAISIE ASL'!O57</f>
        <v>0</v>
      </c>
      <c r="F73" s="390" t="str">
        <f>'SAISIE ASL'!B57</f>
        <v>NR</v>
      </c>
      <c r="G73" s="414"/>
      <c r="H73" s="391"/>
    </row>
    <row r="74" spans="1:8" ht="31.5" x14ac:dyDescent="0.25">
      <c r="A74" s="385">
        <f>'SAISIE ASL'!K58</f>
        <v>49</v>
      </c>
      <c r="B74" s="386" t="str">
        <f>'SAISIE ASL'!L58</f>
        <v>Le professionnel propose spontanément des informations sur l'accès au lieu d'activité.</v>
      </c>
      <c r="C74" s="387">
        <f>'SAISIE ASL'!M58</f>
        <v>1</v>
      </c>
      <c r="D74" s="388" t="str">
        <f>'SAISIE ASL'!N58</f>
        <v>OUI</v>
      </c>
      <c r="E74" s="389">
        <f>'SAISIE ASL'!O58</f>
        <v>0</v>
      </c>
      <c r="F74" s="390" t="str">
        <f>'SAISIE ASL'!B58</f>
        <v>NR</v>
      </c>
      <c r="G74" s="414"/>
      <c r="H74" s="391"/>
    </row>
    <row r="75" spans="1:8" ht="47.25" x14ac:dyDescent="0.25">
      <c r="A75" s="385">
        <f>'SAISIE ASL'!K59</f>
        <v>50</v>
      </c>
      <c r="B75" s="386" t="str">
        <f>'SAISIE ASL'!L59</f>
        <v>L'interlocuteur est courtois, employant les formules de politesse adaptées. Le cas échéant, la mise en attente et la reprise de ligne s'accompagne des formules d'usage.</v>
      </c>
      <c r="C75" s="387">
        <f>'SAISIE ASL'!M59</f>
        <v>3</v>
      </c>
      <c r="D75" s="388" t="str">
        <f>'SAISIE ASL'!N59</f>
        <v>OUI</v>
      </c>
      <c r="E75" s="389">
        <f>'SAISIE ASL'!O59</f>
        <v>0</v>
      </c>
      <c r="F75" s="390" t="str">
        <f>'SAISIE ASL'!B59</f>
        <v>NR</v>
      </c>
      <c r="G75" s="414"/>
      <c r="H75" s="391"/>
    </row>
    <row r="76" spans="1:8" x14ac:dyDescent="0.25">
      <c r="A76" s="385">
        <f>'SAISIE ASL'!K60</f>
        <v>51</v>
      </c>
      <c r="B76" s="386" t="str">
        <f>'SAISIE ASL'!L60</f>
        <v>L'accueil téléphonique est assuré en au moins une langue étrangère.</v>
      </c>
      <c r="C76" s="387">
        <f>'SAISIE ASL'!M60</f>
        <v>3</v>
      </c>
      <c r="D76" s="388" t="str">
        <f>'SAISIE ASL'!N60</f>
        <v>OUI</v>
      </c>
      <c r="E76" s="389">
        <f>'SAISIE ASL'!O60</f>
        <v>0</v>
      </c>
      <c r="F76" s="390" t="str">
        <f>'SAISIE ASL'!B60</f>
        <v>NR</v>
      </c>
      <c r="G76" s="414"/>
      <c r="H76" s="391"/>
    </row>
    <row r="77" spans="1:8" ht="31.5" x14ac:dyDescent="0.25">
      <c r="A77" s="385">
        <f>'SAISIE ASL'!K62</f>
        <v>52</v>
      </c>
      <c r="B77" s="386" t="str">
        <f>'SAISIE ASL'!L62</f>
        <v>En cas d'absence, un répondeur assure l'accueil téléphonique. Le ton de message est courtois, employant les formules de politesse adaptées.</v>
      </c>
      <c r="C77" s="387">
        <f>'SAISIE ASL'!M62</f>
        <v>1</v>
      </c>
      <c r="D77" s="388" t="str">
        <f>'SAISIE ASL'!N62</f>
        <v>OUI</v>
      </c>
      <c r="E77" s="389">
        <f>'SAISIE ASL'!O62</f>
        <v>0</v>
      </c>
      <c r="F77" s="393" t="str">
        <f>'SAISIE ASL'!B62</f>
        <v>R</v>
      </c>
      <c r="G77" s="414"/>
      <c r="H77" s="391"/>
    </row>
    <row r="78" spans="1:8" ht="31.5" x14ac:dyDescent="0.25">
      <c r="A78" s="385">
        <f>'SAISIE ASL'!K63</f>
        <v>53</v>
      </c>
      <c r="B78" s="386" t="str">
        <f>'SAISIE ASL'!L63</f>
        <v>Le message du répondeur annonce le nom du site et informe des horaires d'ouverture.</v>
      </c>
      <c r="C78" s="387">
        <f>'SAISIE ASL'!M63</f>
        <v>1</v>
      </c>
      <c r="D78" s="388" t="str">
        <f>'SAISIE ASL'!N63</f>
        <v>OUI</v>
      </c>
      <c r="E78" s="389">
        <f>'SAISIE ASL'!O63</f>
        <v>0</v>
      </c>
      <c r="F78" s="393" t="str">
        <f>'SAISIE ASL'!B63</f>
        <v>R</v>
      </c>
      <c r="G78" s="414"/>
      <c r="H78" s="391"/>
    </row>
    <row r="79" spans="1:8" ht="31.5" x14ac:dyDescent="0.25">
      <c r="A79" s="385">
        <f>'SAISIE ASL'!K64</f>
        <v>54</v>
      </c>
      <c r="B79" s="386" t="str">
        <f>'SAISIE ASL'!L64</f>
        <v>Le message du répondeur téléphonique mentionne les horaires d'ouverture en au moins une langue étrangère.</v>
      </c>
      <c r="C79" s="387">
        <f>'SAISIE ASL'!M64</f>
        <v>1</v>
      </c>
      <c r="D79" s="388" t="str">
        <f>'SAISIE ASL'!N64</f>
        <v>OUI</v>
      </c>
      <c r="E79" s="389">
        <f>'SAISIE ASL'!O64</f>
        <v>0</v>
      </c>
      <c r="F79" s="393" t="str">
        <f>'SAISIE ASL'!B64</f>
        <v>R</v>
      </c>
      <c r="G79" s="414"/>
      <c r="H79" s="391"/>
    </row>
    <row r="80" spans="1:8" ht="31.5" x14ac:dyDescent="0.25">
      <c r="A80" s="385">
        <f>'SAISIE ASL'!K65</f>
        <v>55</v>
      </c>
      <c r="B80" s="386" t="str">
        <f>'SAISIE ASL'!L65</f>
        <v>Le message du répondeur téléphonique mentionne les horaires d'ouverture dans une deuxième langue étrangère.</v>
      </c>
      <c r="C80" s="387">
        <f>'SAISIE ASL'!M65</f>
        <v>1</v>
      </c>
      <c r="D80" s="388" t="str">
        <f>'SAISIE ASL'!N65</f>
        <v>OUI</v>
      </c>
      <c r="E80" s="394">
        <f>'SAISIE ASL'!O65</f>
        <v>0</v>
      </c>
      <c r="F80" s="393" t="str">
        <f>'SAISIE ASL'!B65</f>
        <v>R</v>
      </c>
      <c r="G80" s="414"/>
      <c r="H80" s="391"/>
    </row>
    <row r="81" spans="1:8" ht="31.5" x14ac:dyDescent="0.25">
      <c r="A81" s="385">
        <f>'SAISIE ASL'!K68</f>
        <v>57</v>
      </c>
      <c r="B81" s="386" t="str">
        <f>'SAISIE ASL'!L68</f>
        <v>Lors d'une demande d'informations individuelle, la réponse écrite est personnalisée et correspond à la demande.</v>
      </c>
      <c r="C81" s="387">
        <f>'SAISIE ASL'!M68</f>
        <v>3</v>
      </c>
      <c r="D81" s="388" t="str">
        <f>'SAISIE ASL'!N68</f>
        <v>OUI</v>
      </c>
      <c r="E81" s="389">
        <f>'SAISIE ASL'!O68</f>
        <v>0</v>
      </c>
      <c r="F81" s="390" t="str">
        <f>'SAISIE ASL'!B68</f>
        <v>NR</v>
      </c>
      <c r="G81" s="414"/>
      <c r="H81" s="391"/>
    </row>
    <row r="82" spans="1:8" ht="31.5" x14ac:dyDescent="0.25">
      <c r="A82" s="385">
        <f>'SAISIE ASL'!K69</f>
        <v>58</v>
      </c>
      <c r="B82" s="386" t="str">
        <f>'SAISIE ASL'!L69</f>
        <v>Lors d'une demande d'information de groupe, la réponse écrite est personnalisée et correspond à la demande.</v>
      </c>
      <c r="C82" s="387">
        <f>'SAISIE ASL'!M69</f>
        <v>3</v>
      </c>
      <c r="D82" s="388" t="str">
        <f>'SAISIE ASL'!N69</f>
        <v>OUI</v>
      </c>
      <c r="E82" s="389">
        <f>'SAISIE ASL'!O69</f>
        <v>0</v>
      </c>
      <c r="F82" s="390" t="str">
        <f>'SAISIE ASL'!B69</f>
        <v>NR</v>
      </c>
      <c r="G82" s="414"/>
      <c r="H82" s="391"/>
    </row>
    <row r="83" spans="1:8" ht="31.5" x14ac:dyDescent="0.25">
      <c r="A83" s="385">
        <f>'SAISIE ASL'!K70</f>
        <v>59</v>
      </c>
      <c r="B83" s="386" t="str">
        <f>'SAISIE ASL'!L70</f>
        <v>Lors d’une demande d'informations en langue étrangères, la réponse est personnalisée et correspond à la demande.</v>
      </c>
      <c r="C83" s="387">
        <f>'SAISIE ASL'!M70</f>
        <v>3</v>
      </c>
      <c r="D83" s="388" t="str">
        <f>'SAISIE ASL'!N70</f>
        <v>OUI</v>
      </c>
      <c r="E83" s="394">
        <f>'SAISIE ASL'!O70</f>
        <v>0</v>
      </c>
      <c r="F83" s="390" t="str">
        <f>'SAISIE ASL'!B70</f>
        <v>NR</v>
      </c>
      <c r="G83" s="414"/>
      <c r="H83" s="391"/>
    </row>
    <row r="84" spans="1:8" ht="31.5" x14ac:dyDescent="0.25">
      <c r="A84" s="385">
        <f>'SAISIE ASL'!K72</f>
        <v>61</v>
      </c>
      <c r="B84" s="386" t="str">
        <f>'SAISIE ASL'!L72</f>
        <v xml:space="preserve">Pendant les périodes d'ouverture de l'établissement, lors d'une demande d'informations, la réponse écrite (mail ou courrier) est envoyée sous 48h. </v>
      </c>
      <c r="C84" s="387">
        <f>'SAISIE ASL'!M72</f>
        <v>3</v>
      </c>
      <c r="D84" s="388" t="str">
        <f>'SAISIE ASL'!N72</f>
        <v>OUI</v>
      </c>
      <c r="E84" s="405">
        <f>'SAISIE ASL'!O72</f>
        <v>0</v>
      </c>
      <c r="F84" s="390" t="str">
        <f>'SAISIE ASL'!B72</f>
        <v>NR</v>
      </c>
      <c r="G84" s="414"/>
      <c r="H84" s="391"/>
    </row>
    <row r="85" spans="1:8" ht="31.5" x14ac:dyDescent="0.25">
      <c r="A85" s="385">
        <f>'SAISIE ASL'!K73</f>
        <v>62</v>
      </c>
      <c r="B85" s="386" t="str">
        <f>'SAISIE ASL'!L73</f>
        <v>Pendant les périodes d'ouverture de l'établissement, lors d'une demande d'informations, la réponse écrite par mail est envoyée sous 24h.</v>
      </c>
      <c r="C85" s="387">
        <f>'SAISIE ASL'!M73</f>
        <v>1</v>
      </c>
      <c r="D85" s="388" t="str">
        <f>'SAISIE ASL'!N73</f>
        <v>OUI</v>
      </c>
      <c r="E85" s="394">
        <f>'SAISIE ASL'!O73</f>
        <v>0</v>
      </c>
      <c r="F85" s="390" t="str">
        <f>'SAISIE ASL'!B73</f>
        <v>NR</v>
      </c>
      <c r="G85" s="414"/>
      <c r="H85" s="391"/>
    </row>
    <row r="86" spans="1:8" ht="31.5" x14ac:dyDescent="0.25">
      <c r="A86" s="385">
        <f>'SAISIE ASL'!K123</f>
        <v>102</v>
      </c>
      <c r="B86" s="386" t="str">
        <f>'SAISIE ASL'!L123</f>
        <v>Une permanence est assurée à l'accueil pendant les heures d'ouverture définies du point d'accueil.</v>
      </c>
      <c r="C86" s="387">
        <f>'SAISIE ASL'!M123</f>
        <v>1</v>
      </c>
      <c r="D86" s="388" t="str">
        <f>'SAISIE ASL'!N123</f>
        <v>OUI</v>
      </c>
      <c r="E86" s="389">
        <f>'SAISIE ASL'!O123</f>
        <v>0</v>
      </c>
      <c r="F86" s="390" t="str">
        <f>'SAISIE ASL'!B123</f>
        <v>NR</v>
      </c>
      <c r="G86" s="414"/>
      <c r="H86" s="391"/>
    </row>
    <row r="87" spans="1:8" x14ac:dyDescent="0.25">
      <c r="A87" s="385">
        <f>'SAISIE ASL'!K124</f>
        <v>103</v>
      </c>
      <c r="B87" s="386" t="str">
        <f>'SAISIE ASL'!L124</f>
        <v>La prise en charge du client est rapide.</v>
      </c>
      <c r="C87" s="387">
        <f>'SAISIE ASL'!M124</f>
        <v>1</v>
      </c>
      <c r="D87" s="388" t="str">
        <f>'SAISIE ASL'!N124</f>
        <v>OUI</v>
      </c>
      <c r="E87" s="389">
        <f>'SAISIE ASL'!O124</f>
        <v>0</v>
      </c>
      <c r="F87" s="390" t="str">
        <f>'SAISIE ASL'!B124</f>
        <v>NR</v>
      </c>
      <c r="G87" s="414"/>
      <c r="H87" s="391"/>
    </row>
    <row r="88" spans="1:8" ht="47.25" x14ac:dyDescent="0.25">
      <c r="A88" s="385">
        <f>'SAISIE ASL'!K125</f>
        <v>104</v>
      </c>
      <c r="B88" s="386" t="str">
        <f>'SAISIE ASL'!L125</f>
        <v>Le client identifie rapidement les langues parlées par le personnel de l'établissement soit par un affichage extérieur, soit par la mention des langues parlées sur le badge du personnel en contact avec le client.</v>
      </c>
      <c r="C88" s="387">
        <f>'SAISIE ASL'!M125</f>
        <v>1</v>
      </c>
      <c r="D88" s="388" t="str">
        <f>'SAISIE ASL'!N125</f>
        <v>OUI</v>
      </c>
      <c r="E88" s="394">
        <f>'SAISIE ASL'!O125</f>
        <v>0</v>
      </c>
      <c r="F88" s="390" t="str">
        <f>'SAISIE ASL'!B125</f>
        <v>NR</v>
      </c>
      <c r="G88" s="414"/>
      <c r="H88" s="391"/>
    </row>
    <row r="89" spans="1:8" ht="31.5" x14ac:dyDescent="0.25">
      <c r="A89" s="385">
        <f>'SAISIE ASL'!K126</f>
        <v>105</v>
      </c>
      <c r="B89" s="386" t="str">
        <f>'SAISIE ASL'!L126</f>
        <v>Le positionnement du personnel ou la tenue vestimentaire permet une identification aisée.</v>
      </c>
      <c r="C89" s="387">
        <f>'SAISIE ASL'!M126</f>
        <v>1</v>
      </c>
      <c r="D89" s="388" t="str">
        <f>'SAISIE ASL'!N126</f>
        <v>OUI</v>
      </c>
      <c r="E89" s="389">
        <f>'SAISIE ASL'!O126</f>
        <v>0</v>
      </c>
      <c r="F89" s="390" t="str">
        <f>'SAISIE ASL'!B126</f>
        <v>NR</v>
      </c>
      <c r="G89" s="414"/>
      <c r="H89" s="391"/>
    </row>
    <row r="90" spans="1:8" x14ac:dyDescent="0.25">
      <c r="A90" s="385">
        <f>'SAISIE ASL'!K127</f>
        <v>106</v>
      </c>
      <c r="B90" s="386" t="str">
        <f>'SAISIE ASL'!L127</f>
        <v>La tenue corporelle et vestimentaire du personnel d'accueil est propre et soignée.</v>
      </c>
      <c r="C90" s="387">
        <f>'SAISIE ASL'!M127</f>
        <v>3</v>
      </c>
      <c r="D90" s="388" t="str">
        <f>'SAISIE ASL'!N127</f>
        <v>OUI</v>
      </c>
      <c r="E90" s="389">
        <f>'SAISIE ASL'!O127</f>
        <v>0</v>
      </c>
      <c r="F90" s="390" t="str">
        <f>'SAISIE ASL'!B127</f>
        <v>NR</v>
      </c>
      <c r="G90" s="414"/>
      <c r="H90" s="391"/>
    </row>
    <row r="91" spans="1:8" x14ac:dyDescent="0.25">
      <c r="A91" s="385">
        <f>'SAISIE ASL'!K128</f>
        <v>107</v>
      </c>
      <c r="B91" s="386" t="str">
        <f>'SAISIE ASL'!L128</f>
        <v xml:space="preserve">Le client est spontanément salué à son arrivée. </v>
      </c>
      <c r="C91" s="387">
        <f>'SAISIE ASL'!M128</f>
        <v>3</v>
      </c>
      <c r="D91" s="388" t="str">
        <f>'SAISIE ASL'!N128</f>
        <v>OUI</v>
      </c>
      <c r="E91" s="389">
        <f>'SAISIE ASL'!O128</f>
        <v>0</v>
      </c>
      <c r="F91" s="390" t="str">
        <f>'SAISIE ASL'!B128</f>
        <v>NR</v>
      </c>
      <c r="G91" s="414"/>
      <c r="H91" s="391"/>
    </row>
    <row r="92" spans="1:8" x14ac:dyDescent="0.25">
      <c r="A92" s="385">
        <f>'SAISIE ASL'!K129</f>
        <v>108</v>
      </c>
      <c r="B92" s="386" t="str">
        <f>'SAISIE ASL'!L129</f>
        <v xml:space="preserve">L'accueil est cordial. </v>
      </c>
      <c r="C92" s="387">
        <f>'SAISIE ASL'!M129</f>
        <v>9</v>
      </c>
      <c r="D92" s="388" t="str">
        <f>'SAISIE ASL'!N129</f>
        <v>Très Satisfaisant</v>
      </c>
      <c r="E92" s="389">
        <f>'SAISIE ASL'!O129</f>
        <v>0</v>
      </c>
      <c r="F92" s="390" t="str">
        <f>'SAISIE ASL'!B129</f>
        <v>NR</v>
      </c>
      <c r="G92" s="414"/>
      <c r="H92" s="391"/>
    </row>
    <row r="93" spans="1:8" ht="47.25" x14ac:dyDescent="0.25">
      <c r="A93" s="385">
        <f>'SAISIE ASL'!K130</f>
        <v>109</v>
      </c>
      <c r="B93" s="398" t="str">
        <f>'SAISIE ASL'!L130</f>
        <v>La prise en charge du client est efficace. Si le personnel d'accueil est occupé, il fait un signe de reconnaissance. Il donne priorité à l'accueil des clients par rapport aux autres taches.</v>
      </c>
      <c r="C93" s="387">
        <f>'SAISIE ASL'!M130</f>
        <v>3</v>
      </c>
      <c r="D93" s="388" t="str">
        <f>'SAISIE ASL'!N130</f>
        <v>OUI</v>
      </c>
      <c r="E93" s="389">
        <f>'SAISIE ASL'!O130</f>
        <v>0</v>
      </c>
      <c r="F93" s="390" t="str">
        <f>'SAISIE ASL'!B130</f>
        <v>NR</v>
      </c>
      <c r="G93" s="414"/>
      <c r="H93" s="391"/>
    </row>
    <row r="94" spans="1:8" x14ac:dyDescent="0.25">
      <c r="A94" s="385">
        <f>'SAISIE ASL'!K131</f>
        <v>110</v>
      </c>
      <c r="B94" s="398" t="str">
        <f>'SAISIE ASL'!L131</f>
        <v>La prise en charge du visiteur est adaptée aux différents types de clientèles.</v>
      </c>
      <c r="C94" s="387">
        <f>'SAISIE ASL'!M131</f>
        <v>1</v>
      </c>
      <c r="D94" s="388" t="str">
        <f>'SAISIE ASL'!N131</f>
        <v>OUI</v>
      </c>
      <c r="E94" s="389">
        <f>'SAISIE ASL'!O131</f>
        <v>0</v>
      </c>
      <c r="F94" s="390" t="str">
        <f>'SAISIE ASL'!B131</f>
        <v>NR</v>
      </c>
      <c r="G94" s="414"/>
      <c r="H94" s="391"/>
    </row>
    <row r="95" spans="1:8" x14ac:dyDescent="0.25">
      <c r="A95" s="385">
        <f>'SAISIE ASL'!K132</f>
        <v>111</v>
      </c>
      <c r="B95" s="386" t="str">
        <f>'SAISIE ASL'!L132</f>
        <v>L'accueil et le paiement  peuvent être assurés en au moins une langue étrangère.</v>
      </c>
      <c r="C95" s="387">
        <f>'SAISIE ASL'!M132</f>
        <v>3</v>
      </c>
      <c r="D95" s="388" t="str">
        <f>'SAISIE ASL'!N132</f>
        <v>OUI</v>
      </c>
      <c r="E95" s="389">
        <f>'SAISIE ASL'!O132</f>
        <v>0</v>
      </c>
      <c r="F95" s="390" t="str">
        <f>'SAISIE ASL'!B132</f>
        <v>NR</v>
      </c>
      <c r="G95" s="414"/>
      <c r="H95" s="391"/>
    </row>
    <row r="96" spans="1:8" x14ac:dyDescent="0.25">
      <c r="A96" s="385">
        <f>'SAISIE ASL'!K133</f>
        <v>112</v>
      </c>
      <c r="B96" s="386" t="str">
        <f>'SAISIE ASL'!L133</f>
        <v>L'accueil et le paiement  peuvent être assurés dans une deuxième langue étrangère.</v>
      </c>
      <c r="C96" s="395">
        <f>'SAISIE ASL'!M133</f>
        <v>3</v>
      </c>
      <c r="D96" s="388" t="str">
        <f>'SAISIE ASL'!N133</f>
        <v>OUI</v>
      </c>
      <c r="E96" s="394">
        <f>'SAISIE ASL'!O133</f>
        <v>0</v>
      </c>
      <c r="F96" s="390" t="str">
        <f>'SAISIE ASL'!B133</f>
        <v>NR</v>
      </c>
      <c r="G96" s="414"/>
      <c r="H96" s="391"/>
    </row>
    <row r="97" spans="1:8" ht="31.5" x14ac:dyDescent="0.25">
      <c r="A97" s="385">
        <f>'SAISIE ASL'!K135</f>
        <v>113</v>
      </c>
      <c r="B97" s="386" t="str">
        <f>'SAISIE ASL'!L135</f>
        <v>Le client est spontanément questionné pour cerner ses attentes (niveau de pratique, nombre de personnes, âge, etc.).</v>
      </c>
      <c r="C97" s="387">
        <f>'SAISIE ASL'!M135</f>
        <v>1</v>
      </c>
      <c r="D97" s="388" t="str">
        <f>'SAISIE ASL'!N135</f>
        <v>OUI</v>
      </c>
      <c r="E97" s="389">
        <f>'SAISIE ASL'!O135</f>
        <v>0</v>
      </c>
      <c r="F97" s="390" t="str">
        <f>'SAISIE ASL'!B135</f>
        <v>NR</v>
      </c>
      <c r="G97" s="414"/>
      <c r="H97" s="391"/>
    </row>
    <row r="98" spans="1:8" x14ac:dyDescent="0.25">
      <c r="A98" s="385">
        <f>'SAISIE ASL'!K136</f>
        <v>114</v>
      </c>
      <c r="B98" s="386" t="str">
        <f>'SAISIE ASL'!L136</f>
        <v xml:space="preserve">Le professionnel se montre dynamique pour valoriser l'activité. </v>
      </c>
      <c r="C98" s="387">
        <f>'SAISIE ASL'!M136</f>
        <v>1</v>
      </c>
      <c r="D98" s="388" t="str">
        <f>'SAISIE ASL'!N136</f>
        <v>OUI</v>
      </c>
      <c r="E98" s="389">
        <f>'SAISIE ASL'!O136</f>
        <v>0</v>
      </c>
      <c r="F98" s="390" t="str">
        <f>'SAISIE ASL'!B136</f>
        <v>NR</v>
      </c>
      <c r="G98" s="414"/>
      <c r="H98" s="391"/>
    </row>
    <row r="99" spans="1:8" ht="31.5" x14ac:dyDescent="0.25">
      <c r="A99" s="385">
        <f>'SAISIE ASL'!K137</f>
        <v>115</v>
      </c>
      <c r="B99" s="386" t="str">
        <f>'SAISIE ASL'!L137</f>
        <v>Les conditions tarifaires (et les éventuels suppléments) sont clairement spécifiés au client.</v>
      </c>
      <c r="C99" s="387">
        <f>'SAISIE ASL'!M137</f>
        <v>1</v>
      </c>
      <c r="D99" s="388" t="str">
        <f>'SAISIE ASL'!N137</f>
        <v>OUI</v>
      </c>
      <c r="E99" s="389">
        <f>'SAISIE ASL'!O137</f>
        <v>0</v>
      </c>
      <c r="F99" s="390" t="str">
        <f>'SAISIE ASL'!B137</f>
        <v>NR</v>
      </c>
      <c r="G99" s="414"/>
      <c r="H99" s="391"/>
    </row>
    <row r="100" spans="1:8" ht="31.5" x14ac:dyDescent="0.25">
      <c r="A100" s="385">
        <f>'SAISIE ASL'!K138</f>
        <v>116</v>
      </c>
      <c r="B100" s="386" t="str">
        <f>'SAISIE ASL'!L138</f>
        <v xml:space="preserve"> Les différentes prestations sont présentées et le professionnel peut proposer une ou plusieurs prestations adaptées au besoin du client.</v>
      </c>
      <c r="C100" s="387">
        <f>'SAISIE ASL'!M138</f>
        <v>3</v>
      </c>
      <c r="D100" s="388" t="str">
        <f>'SAISIE ASL'!N138</f>
        <v>OUI</v>
      </c>
      <c r="E100" s="389">
        <f>'SAISIE ASL'!O138</f>
        <v>0</v>
      </c>
      <c r="F100" s="390" t="str">
        <f>'SAISIE ASL'!B138</f>
        <v>NR</v>
      </c>
      <c r="G100" s="414"/>
      <c r="H100" s="391"/>
    </row>
    <row r="101" spans="1:8" ht="31.5" x14ac:dyDescent="0.25">
      <c r="A101" s="385">
        <f>'SAISIE ASL'!K139</f>
        <v>117</v>
      </c>
      <c r="B101" s="386" t="str">
        <f>'SAISIE ASL'!L139</f>
        <v>Le professionnel informe spontanément sur les prestations temporairement impraticables.</v>
      </c>
      <c r="C101" s="387">
        <f>'SAISIE ASL'!M139</f>
        <v>3</v>
      </c>
      <c r="D101" s="388" t="str">
        <f>'SAISIE ASL'!N139</f>
        <v>OUI</v>
      </c>
      <c r="E101" s="389">
        <f>'SAISIE ASL'!O139</f>
        <v>0</v>
      </c>
      <c r="F101" s="390" t="str">
        <f>'SAISIE ASL'!B139</f>
        <v>NR</v>
      </c>
      <c r="G101" s="414"/>
      <c r="H101" s="391"/>
    </row>
    <row r="102" spans="1:8" x14ac:dyDescent="0.25">
      <c r="A102" s="385">
        <f>'SAISIE ASL'!K147</f>
        <v>122</v>
      </c>
      <c r="B102" s="386" t="str">
        <f>'SAISIE ASL'!L147</f>
        <v>Le professionnel est ponctuel.</v>
      </c>
      <c r="C102" s="387">
        <f>'SAISIE ASL'!M147</f>
        <v>3</v>
      </c>
      <c r="D102" s="388" t="str">
        <f>'SAISIE ASL'!N147</f>
        <v>OUI</v>
      </c>
      <c r="E102" s="389">
        <f>'SAISIE ASL'!O147</f>
        <v>0</v>
      </c>
      <c r="F102" s="390" t="str">
        <f>'SAISIE ASL'!B147</f>
        <v>NR</v>
      </c>
      <c r="G102" s="414"/>
      <c r="H102" s="391"/>
    </row>
    <row r="103" spans="1:8" x14ac:dyDescent="0.25">
      <c r="A103" s="385" t="e">
        <f>'SAISIE ASL'!#REF!</f>
        <v>#REF!</v>
      </c>
      <c r="B103" s="386" t="e">
        <f>'SAISIE ASL'!#REF!</f>
        <v>#REF!</v>
      </c>
      <c r="C103" s="387" t="e">
        <f>'SAISIE ASL'!#REF!</f>
        <v>#REF!</v>
      </c>
      <c r="D103" s="388" t="e">
        <f>'SAISIE ASL'!#REF!</f>
        <v>#REF!</v>
      </c>
      <c r="E103" s="406" t="e">
        <f>'SAISIE ASL'!#REF!</f>
        <v>#REF!</v>
      </c>
      <c r="F103" s="390" t="e">
        <f>'SAISIE ASL'!#REF!</f>
        <v>#REF!</v>
      </c>
      <c r="G103" s="414"/>
      <c r="H103" s="391"/>
    </row>
    <row r="104" spans="1:8" ht="31.5" x14ac:dyDescent="0.25">
      <c r="A104" s="385">
        <f>'SAISIE ASL'!K163</f>
        <v>137</v>
      </c>
      <c r="B104" s="386" t="str">
        <f>'SAISIE ASL'!L163</f>
        <v>Pendant toute la prestation, le professionnel garde une attitude conviviale et un comportement positif.</v>
      </c>
      <c r="C104" s="387">
        <f>'SAISIE ASL'!M163</f>
        <v>9</v>
      </c>
      <c r="D104" s="388" t="str">
        <f>'SAISIE ASL'!N163</f>
        <v>Très Satisfaisant</v>
      </c>
      <c r="E104" s="389">
        <f>'SAISIE ASL'!O163</f>
        <v>0</v>
      </c>
      <c r="F104" s="390" t="str">
        <f>'SAISIE ASL'!B163</f>
        <v>NR</v>
      </c>
      <c r="G104" s="414"/>
      <c r="H104" s="391"/>
    </row>
    <row r="105" spans="1:8" ht="31.5" x14ac:dyDescent="0.25">
      <c r="A105" s="385">
        <f>'SAISIE ASL'!K150</f>
        <v>125</v>
      </c>
      <c r="B105" s="386" t="str">
        <f>'SAISIE ASL'!L150</f>
        <v>La tenue corporelle et vestimentaire du professionnel est propre, soignée, adaptée à la pratique. Il est facilement identifiable</v>
      </c>
      <c r="C105" s="387">
        <f>'SAISIE ASL'!M150</f>
        <v>3</v>
      </c>
      <c r="D105" s="388" t="str">
        <f>'SAISIE ASL'!N150</f>
        <v>OUI</v>
      </c>
      <c r="E105" s="389">
        <f>'SAISIE ASL'!O150</f>
        <v>0</v>
      </c>
      <c r="F105" s="390" t="str">
        <f>'SAISIE ASL'!B150</f>
        <v>NR</v>
      </c>
      <c r="G105" s="414"/>
      <c r="H105" s="391"/>
    </row>
    <row r="106" spans="1:8" ht="31.5" x14ac:dyDescent="0.25">
      <c r="A106" s="385">
        <f>'SAISIE ASL'!K154</f>
        <v>129</v>
      </c>
      <c r="B106" s="398" t="str">
        <f>'SAISIE ASL'!L154</f>
        <v>Le professionnel vérifie que la tenue et le matériel du client sont adaptés à l'activité. Si nécessaire une aide est proposée au client pour l'équiper.</v>
      </c>
      <c r="C106" s="387">
        <f>'SAISIE ASL'!M154</f>
        <v>3</v>
      </c>
      <c r="D106" s="388" t="str">
        <f>'SAISIE ASL'!N154</f>
        <v>OUI</v>
      </c>
      <c r="E106" s="389">
        <f>'SAISIE ASL'!O154</f>
        <v>0</v>
      </c>
      <c r="F106" s="390" t="str">
        <f>'SAISIE ASL'!B154</f>
        <v>NR</v>
      </c>
      <c r="G106" s="414"/>
      <c r="H106" s="391"/>
    </row>
    <row r="107" spans="1:8" x14ac:dyDescent="0.25">
      <c r="A107" s="385" t="e">
        <f>'SAISIE ASL'!#REF!</f>
        <v>#REF!</v>
      </c>
      <c r="B107" s="398" t="e">
        <f>'SAISIE ASL'!#REF!</f>
        <v>#REF!</v>
      </c>
      <c r="C107" s="387" t="e">
        <f>'SAISIE ASL'!#REF!</f>
        <v>#REF!</v>
      </c>
      <c r="D107" s="388" t="e">
        <f>'SAISIE ASL'!#REF!</f>
        <v>#REF!</v>
      </c>
      <c r="E107" s="389" t="e">
        <f>'SAISIE ASL'!#REF!</f>
        <v>#REF!</v>
      </c>
      <c r="F107" s="390" t="e">
        <f>'SAISIE ASL'!#REF!</f>
        <v>#REF!</v>
      </c>
      <c r="G107" s="414"/>
      <c r="H107" s="391"/>
    </row>
    <row r="108" spans="1:8" ht="31.5" x14ac:dyDescent="0.25">
      <c r="A108" s="385">
        <f>'SAISIE ASL'!K155</f>
        <v>130</v>
      </c>
      <c r="B108" s="398" t="str">
        <f>'SAISIE ASL'!L155</f>
        <v>Le professionnel présente les consignes d'utilisation du matériel et de l'activité en général (si nécessaire).</v>
      </c>
      <c r="C108" s="387">
        <f>'SAISIE ASL'!M155</f>
        <v>3</v>
      </c>
      <c r="D108" s="388" t="str">
        <f>'SAISIE ASL'!N155</f>
        <v>OUI</v>
      </c>
      <c r="E108" s="389">
        <f>'SAISIE ASL'!O155</f>
        <v>0</v>
      </c>
      <c r="F108" s="390" t="str">
        <f>'SAISIE ASL'!B155</f>
        <v>NR</v>
      </c>
      <c r="G108" s="414"/>
      <c r="H108" s="391"/>
    </row>
    <row r="109" spans="1:8" x14ac:dyDescent="0.25">
      <c r="A109" s="385">
        <f>'SAISIE ASL'!K156</f>
        <v>131</v>
      </c>
      <c r="B109" s="398" t="str">
        <f>'SAISIE ASL'!L156</f>
        <v>Le professionnel présente les règles de sécurité à respecter lors de l'activité.</v>
      </c>
      <c r="C109" s="387">
        <f>'SAISIE ASL'!M156</f>
        <v>3</v>
      </c>
      <c r="D109" s="388" t="str">
        <f>'SAISIE ASL'!N156</f>
        <v>OUI</v>
      </c>
      <c r="E109" s="389">
        <f>'SAISIE ASL'!O156</f>
        <v>0</v>
      </c>
      <c r="F109" s="390" t="str">
        <f>'SAISIE ASL'!B156</f>
        <v>NR</v>
      </c>
      <c r="G109" s="414"/>
      <c r="H109" s="391"/>
    </row>
    <row r="110" spans="1:8" x14ac:dyDescent="0.25">
      <c r="A110" s="385" t="e">
        <f>'SAISIE ASL'!#REF!</f>
        <v>#REF!</v>
      </c>
      <c r="B110" s="398" t="e">
        <f>'SAISIE ASL'!#REF!</f>
        <v>#REF!</v>
      </c>
      <c r="C110" s="387" t="e">
        <f>'SAISIE ASL'!#REF!</f>
        <v>#REF!</v>
      </c>
      <c r="D110" s="388" t="e">
        <f>'SAISIE ASL'!#REF!</f>
        <v>#REF!</v>
      </c>
      <c r="E110" s="389" t="e">
        <f>'SAISIE ASL'!#REF!</f>
        <v>#REF!</v>
      </c>
      <c r="F110" s="390" t="e">
        <f>'SAISIE ASL'!#REF!</f>
        <v>#REF!</v>
      </c>
      <c r="G110" s="414"/>
      <c r="H110" s="391"/>
    </row>
    <row r="111" spans="1:8" ht="31.5" x14ac:dyDescent="0.25">
      <c r="A111" s="385">
        <f>'SAISIE ASL'!K157</f>
        <v>132</v>
      </c>
      <c r="B111" s="398" t="str">
        <f>'SAISIE ASL'!L157</f>
        <v>Le professionnel s'assure de la compréhension par le client des règles de sécurité, de la bonne utilisation du matériel et des usages lors de la pratique.</v>
      </c>
      <c r="C111" s="387">
        <f>'SAISIE ASL'!M157</f>
        <v>3</v>
      </c>
      <c r="D111" s="388" t="str">
        <f>'SAISIE ASL'!N157</f>
        <v>OUI</v>
      </c>
      <c r="E111" s="389">
        <f>'SAISIE ASL'!O157</f>
        <v>0</v>
      </c>
      <c r="F111" s="390" t="str">
        <f>'SAISIE ASL'!B157</f>
        <v>NR</v>
      </c>
      <c r="G111" s="414"/>
      <c r="H111" s="391"/>
    </row>
    <row r="112" spans="1:8" x14ac:dyDescent="0.25">
      <c r="A112" s="385">
        <f>'SAISIE ASL'!K164</f>
        <v>138</v>
      </c>
      <c r="B112" s="398" t="str">
        <f>'SAISIE ASL'!L164</f>
        <v>Le professionnel confirme par son attitude la parfaite maîtrise des événements</v>
      </c>
      <c r="C112" s="387">
        <f>'SAISIE ASL'!M164</f>
        <v>9</v>
      </c>
      <c r="D112" s="388" t="str">
        <f>'SAISIE ASL'!N164</f>
        <v>OUI</v>
      </c>
      <c r="E112" s="389">
        <f>'SAISIE ASL'!O164</f>
        <v>0</v>
      </c>
      <c r="F112" s="390" t="str">
        <f>'SAISIE ASL'!B164</f>
        <v>NR</v>
      </c>
      <c r="G112" s="414"/>
      <c r="H112" s="391"/>
    </row>
    <row r="113" spans="1:8" ht="31.5" x14ac:dyDescent="0.25">
      <c r="A113" s="385">
        <f>'SAISIE ASL'!K165</f>
        <v>139</v>
      </c>
      <c r="B113" s="398" t="str">
        <f>'SAISIE ASL'!L165</f>
        <v xml:space="preserve">Le professionnel adapte l'activité si les attentes et le niveau des clients le nécessite. </v>
      </c>
      <c r="C113" s="387">
        <f>'SAISIE ASL'!M165</f>
        <v>9</v>
      </c>
      <c r="D113" s="388" t="str">
        <f>'SAISIE ASL'!N165</f>
        <v>Très Satisfaisant</v>
      </c>
      <c r="E113" s="389">
        <f>'SAISIE ASL'!O165</f>
        <v>0</v>
      </c>
      <c r="F113" s="390" t="str">
        <f>'SAISIE ASL'!B165</f>
        <v>NR</v>
      </c>
      <c r="G113" s="414"/>
      <c r="H113" s="391"/>
    </row>
    <row r="114" spans="1:8" ht="31.5" x14ac:dyDescent="0.25">
      <c r="A114" s="385">
        <f>'SAISIE ASL'!K166</f>
        <v>140</v>
      </c>
      <c r="B114" s="398" t="str">
        <f>'SAISIE ASL'!L166</f>
        <v>Si les circonstances de l'activité ne permettent le respect de l'horaire annoncé, le client est prévenu assez tôt pour prendre des dispositions.</v>
      </c>
      <c r="C114" s="387">
        <f>'SAISIE ASL'!M166</f>
        <v>9</v>
      </c>
      <c r="D114" s="388" t="str">
        <f>'SAISIE ASL'!N166</f>
        <v>Très Satisfaisant</v>
      </c>
      <c r="E114" s="389">
        <f>'SAISIE ASL'!O166</f>
        <v>0</v>
      </c>
      <c r="F114" s="390" t="str">
        <f>'SAISIE ASL'!B166</f>
        <v>NR</v>
      </c>
      <c r="G114" s="414"/>
      <c r="H114" s="391"/>
    </row>
    <row r="115" spans="1:8" ht="31.5" x14ac:dyDescent="0.25">
      <c r="A115" s="385">
        <f>'SAISIE ASL'!K167</f>
        <v>141</v>
      </c>
      <c r="B115" s="398" t="str">
        <f>'SAISIE ASL'!L167</f>
        <v>Le professionnel échange avec les clients en valorisant l'environnement de pratique et l'environnement touristique.</v>
      </c>
      <c r="C115" s="387">
        <f>'SAISIE ASL'!M167</f>
        <v>1</v>
      </c>
      <c r="D115" s="388" t="str">
        <f>'SAISIE ASL'!N167</f>
        <v>OUI</v>
      </c>
      <c r="E115" s="389">
        <f>'SAISIE ASL'!O167</f>
        <v>0</v>
      </c>
      <c r="F115" s="390" t="str">
        <f>'SAISIE ASL'!B167</f>
        <v>NR</v>
      </c>
      <c r="G115" s="414"/>
      <c r="H115" s="391"/>
    </row>
    <row r="116" spans="1:8" ht="31.5" x14ac:dyDescent="0.25">
      <c r="A116" s="385">
        <f>'SAISIE ASL'!K168</f>
        <v>142</v>
      </c>
      <c r="B116" s="398" t="str">
        <f>'SAISIE ASL'!L168</f>
        <v>Le professionnel est attentif pour créer une atmosphère de sécurité lors de l'activité.</v>
      </c>
      <c r="C116" s="387">
        <f>'SAISIE ASL'!M168</f>
        <v>3</v>
      </c>
      <c r="D116" s="388" t="str">
        <f>'SAISIE ASL'!N168</f>
        <v>OUI</v>
      </c>
      <c r="E116" s="389">
        <f>'SAISIE ASL'!O168</f>
        <v>0</v>
      </c>
      <c r="F116" s="390" t="str">
        <f>'SAISIE ASL'!B168</f>
        <v>NR</v>
      </c>
      <c r="G116" s="414"/>
      <c r="H116" s="391"/>
    </row>
    <row r="117" spans="1:8" ht="31.5" x14ac:dyDescent="0.25">
      <c r="A117" s="385">
        <f>'SAISIE ASL'!K169</f>
        <v>143</v>
      </c>
      <c r="B117" s="398" t="str">
        <f>'SAISIE ASL'!L169</f>
        <v>Le professionnel est équipé d'une radio, d'un téléphone ou d'un moyen adapté pour appeler les secours.</v>
      </c>
      <c r="C117" s="387">
        <f>'SAISIE ASL'!M169</f>
        <v>1</v>
      </c>
      <c r="D117" s="388" t="str">
        <f>'SAISIE ASL'!N169</f>
        <v>OUI</v>
      </c>
      <c r="E117" s="389">
        <f>'SAISIE ASL'!O169</f>
        <v>0</v>
      </c>
      <c r="F117" s="390" t="str">
        <f>'SAISIE ASL'!B169</f>
        <v>NR</v>
      </c>
      <c r="G117" s="414"/>
      <c r="H117" s="391"/>
    </row>
    <row r="118" spans="1:8" ht="31.5" x14ac:dyDescent="0.25">
      <c r="A118" s="385">
        <f>'SAISIE ASL'!K170</f>
        <v>144</v>
      </c>
      <c r="B118" s="398" t="str">
        <f>'SAISIE ASL'!L170</f>
        <v>Sur réservation, le professionnel peut encadrer l'activité en au moins une langue étrangère.</v>
      </c>
      <c r="C118" s="387">
        <f>'SAISIE ASL'!M170</f>
        <v>3</v>
      </c>
      <c r="D118" s="388" t="str">
        <f>'SAISIE ASL'!N170</f>
        <v>OUI</v>
      </c>
      <c r="E118" s="389">
        <f>'SAISIE ASL'!O170</f>
        <v>0</v>
      </c>
      <c r="F118" s="390" t="str">
        <f>'SAISIE ASL'!B170</f>
        <v>NR</v>
      </c>
      <c r="G118" s="414"/>
      <c r="H118" s="391"/>
    </row>
    <row r="119" spans="1:8" ht="31.5" x14ac:dyDescent="0.25">
      <c r="A119" s="385">
        <f>'SAISIE ASL'!K171</f>
        <v>145</v>
      </c>
      <c r="B119" s="398" t="str">
        <f>'SAISIE ASL'!L171</f>
        <v>Sur réservation, le professionnel peut encadrer l'activité dans une deuxième langue étrangère.</v>
      </c>
      <c r="C119" s="387">
        <f>'SAISIE ASL'!M171</f>
        <v>3</v>
      </c>
      <c r="D119" s="388" t="str">
        <f>'SAISIE ASL'!N171</f>
        <v>OUI</v>
      </c>
      <c r="E119" s="389">
        <f>'SAISIE ASL'!O171</f>
        <v>0</v>
      </c>
      <c r="F119" s="390" t="str">
        <f>'SAISIE ASL'!B171</f>
        <v>NR</v>
      </c>
      <c r="G119" s="414"/>
      <c r="H119" s="391"/>
    </row>
    <row r="120" spans="1:8" x14ac:dyDescent="0.25">
      <c r="A120" s="385">
        <f>'SAISIE ASL'!K226</f>
        <v>193</v>
      </c>
      <c r="B120" s="398" t="str">
        <f>'SAISIE ASL'!L226</f>
        <v>Le professionnel met à disposition des circuits d'activité.</v>
      </c>
      <c r="C120" s="387">
        <f>'SAISIE ASL'!M226</f>
        <v>3</v>
      </c>
      <c r="D120" s="388" t="str">
        <f>'SAISIE ASL'!N226</f>
        <v>OUI</v>
      </c>
      <c r="E120" s="389">
        <f>'SAISIE ASL'!O226</f>
        <v>0</v>
      </c>
      <c r="F120" s="390" t="str">
        <f>'SAISIE ASL'!B226</f>
        <v>NR</v>
      </c>
      <c r="G120" s="414"/>
      <c r="H120" s="391"/>
    </row>
    <row r="121" spans="1:8" ht="31.5" x14ac:dyDescent="0.25">
      <c r="A121" s="385">
        <f>'SAISIE ASL'!K227</f>
        <v>194</v>
      </c>
      <c r="B121" s="386" t="str">
        <f>'SAISIE ASL'!L227</f>
        <v>Le professionnel remet un support d'information au client : guide, carte, topo, road book, support mobile, etc.</v>
      </c>
      <c r="C121" s="387">
        <f>'SAISIE ASL'!M227</f>
        <v>3</v>
      </c>
      <c r="D121" s="388" t="str">
        <f>'SAISIE ASL'!N227</f>
        <v>OUI</v>
      </c>
      <c r="E121" s="389">
        <f>'SAISIE ASL'!O227</f>
        <v>0</v>
      </c>
      <c r="F121" s="390" t="str">
        <f>'SAISIE ASL'!B227</f>
        <v>NR</v>
      </c>
      <c r="G121" s="414"/>
      <c r="H121" s="391"/>
    </row>
    <row r="122" spans="1:8" x14ac:dyDescent="0.25">
      <c r="A122" s="385">
        <f>'SAISIE ASL'!K231</f>
        <v>198</v>
      </c>
      <c r="B122" s="398" t="str">
        <f>'SAISIE ASL'!L231</f>
        <v>Le support est traduit dans une deuxième langue étrangère.</v>
      </c>
      <c r="C122" s="387">
        <f>'SAISIE ASL'!M231</f>
        <v>3</v>
      </c>
      <c r="D122" s="388" t="str">
        <f>'SAISIE ASL'!N231</f>
        <v>OUI</v>
      </c>
      <c r="E122" s="389">
        <f>'SAISIE ASL'!O231</f>
        <v>0</v>
      </c>
      <c r="F122" s="390" t="str">
        <f>'SAISIE ASL'!$B$231</f>
        <v>R</v>
      </c>
      <c r="G122" s="414"/>
      <c r="H122" s="391"/>
    </row>
    <row r="123" spans="1:8" x14ac:dyDescent="0.25">
      <c r="A123" s="385" t="e">
        <f>'SAISIE ASL'!#REF!</f>
        <v>#REF!</v>
      </c>
      <c r="B123" s="398" t="e">
        <f>'SAISIE ASL'!#REF!</f>
        <v>#REF!</v>
      </c>
      <c r="C123" s="387" t="e">
        <f>'SAISIE ASL'!#REF!</f>
        <v>#REF!</v>
      </c>
      <c r="D123" s="388" t="e">
        <f>'SAISIE ASL'!#REF!</f>
        <v>#REF!</v>
      </c>
      <c r="E123" s="389" t="e">
        <f>'SAISIE ASL'!#REF!</f>
        <v>#REF!</v>
      </c>
      <c r="F123" s="390" t="e">
        <f>'SAISIE ASL'!#REF!</f>
        <v>#REF!</v>
      </c>
      <c r="G123" s="414"/>
      <c r="H123" s="391"/>
    </row>
    <row r="124" spans="1:8" ht="31.5" x14ac:dyDescent="0.25">
      <c r="A124" s="385">
        <f>'SAISIE ASL'!K141</f>
        <v>118</v>
      </c>
      <c r="B124" s="386" t="str">
        <f>'SAISIE ASL'!L141</f>
        <v>Une facture est remise au client. La facturation est claire, complète et bien présentée.</v>
      </c>
      <c r="C124" s="387">
        <f>'SAISIE ASL'!M141</f>
        <v>3</v>
      </c>
      <c r="D124" s="388" t="str">
        <f>'SAISIE ASL'!N141</f>
        <v>OUI</v>
      </c>
      <c r="E124" s="389">
        <f>'SAISIE ASL'!O141</f>
        <v>0</v>
      </c>
      <c r="F124" s="390" t="str">
        <f>'SAISIE ASL'!B141</f>
        <v>NR</v>
      </c>
      <c r="G124" s="414"/>
      <c r="H124" s="391"/>
    </row>
    <row r="125" spans="1:8" x14ac:dyDescent="0.25">
      <c r="A125" s="385">
        <f>'SAISIE ASL'!K142</f>
        <v>119</v>
      </c>
      <c r="B125" s="386" t="str">
        <f>'SAISIE ASL'!L142</f>
        <v>La structure accepte au moins deux moyens de paiement.</v>
      </c>
      <c r="C125" s="387">
        <f>'SAISIE ASL'!M142</f>
        <v>1</v>
      </c>
      <c r="D125" s="388" t="str">
        <f>'SAISIE ASL'!N142</f>
        <v>OUI</v>
      </c>
      <c r="E125" s="389">
        <f>'SAISIE ASL'!O142</f>
        <v>0</v>
      </c>
      <c r="F125" s="390" t="str">
        <f>'SAISIE ASL'!B142</f>
        <v>NR</v>
      </c>
      <c r="G125" s="414"/>
      <c r="H125" s="391"/>
    </row>
    <row r="126" spans="1:8" x14ac:dyDescent="0.25">
      <c r="A126" s="385">
        <f>'SAISIE ASL'!K143</f>
        <v>120</v>
      </c>
      <c r="B126" s="386" t="str">
        <f>'SAISIE ASL'!L143</f>
        <v>Le  client est remercié pour son règlement.</v>
      </c>
      <c r="C126" s="387">
        <f>'SAISIE ASL'!M143</f>
        <v>1</v>
      </c>
      <c r="D126" s="388" t="str">
        <f>'SAISIE ASL'!N143</f>
        <v>OUI</v>
      </c>
      <c r="E126" s="389">
        <f>'SAISIE ASL'!O143</f>
        <v>0</v>
      </c>
      <c r="F126" s="390" t="str">
        <f>'SAISIE ASL'!B143</f>
        <v>NR</v>
      </c>
      <c r="G126" s="414"/>
      <c r="H126" s="391"/>
    </row>
    <row r="127" spans="1:8" x14ac:dyDescent="0.25">
      <c r="A127" s="385">
        <f>'SAISIE ASL'!K144</f>
        <v>121</v>
      </c>
      <c r="B127" s="398" t="str">
        <f>'SAISIE ASL'!L144</f>
        <v>Le client est remercié et salué au moment de son départ de l'espace d'accueil</v>
      </c>
      <c r="C127" s="387">
        <f>'SAISIE ASL'!M144</f>
        <v>9</v>
      </c>
      <c r="D127" s="388" t="str">
        <f>'SAISIE ASL'!N144</f>
        <v>OUI</v>
      </c>
      <c r="E127" s="389">
        <f>'SAISIE ASL'!O144</f>
        <v>0</v>
      </c>
      <c r="F127" s="390" t="str">
        <f>'SAISIE ASL'!B144</f>
        <v>NR</v>
      </c>
      <c r="G127" s="414"/>
      <c r="H127" s="391"/>
    </row>
    <row r="128" spans="1:8" x14ac:dyDescent="0.25">
      <c r="A128" s="385">
        <f>'SAISIE ASL'!K311</f>
        <v>266</v>
      </c>
      <c r="B128" s="398" t="str">
        <f>'SAISIE ASL'!L311</f>
        <v>Le professionnel propose des activités spécifiques pour les enfants.</v>
      </c>
      <c r="C128" s="387">
        <f>'SAISIE ASL'!M311</f>
        <v>1</v>
      </c>
      <c r="D128" s="388" t="str">
        <f>'SAISIE ASL'!N311</f>
        <v>OUI</v>
      </c>
      <c r="E128" s="389">
        <f>'SAISIE ASL'!O311</f>
        <v>0</v>
      </c>
      <c r="F128" s="390" t="str">
        <f>'SAISIE ASL'!B311</f>
        <v>NR</v>
      </c>
      <c r="G128" s="414"/>
      <c r="H128" s="391"/>
    </row>
    <row r="129" spans="1:8" ht="31.5" x14ac:dyDescent="0.25">
      <c r="A129" s="385">
        <f>'SAISIE ASL'!K312</f>
        <v>267</v>
      </c>
      <c r="B129" s="398" t="str">
        <f>'SAISIE ASL'!L312</f>
        <v>Lors de l'activité, le professionnel adapte son discours au public enfant et ou mineur présent.</v>
      </c>
      <c r="C129" s="387">
        <f>'SAISIE ASL'!M312</f>
        <v>3</v>
      </c>
      <c r="D129" s="388" t="str">
        <f>'SAISIE ASL'!N312</f>
        <v>OUI</v>
      </c>
      <c r="E129" s="389">
        <f>'SAISIE ASL'!O312</f>
        <v>0</v>
      </c>
      <c r="F129" s="390" t="str">
        <f>'SAISIE ASL'!B312</f>
        <v>NR</v>
      </c>
      <c r="G129" s="414"/>
      <c r="H129" s="391"/>
    </row>
    <row r="130" spans="1:8" ht="31.5" x14ac:dyDescent="0.25">
      <c r="A130" s="385">
        <f>'SAISIE ASL'!K333</f>
        <v>287</v>
      </c>
      <c r="B130" s="398" t="str">
        <f>'SAISIE ASL'!L333</f>
        <v>Le personnel est aimable, disponible et attentif aux besoins de la clientèle. Il est capable d'apporter des renseignements sur les produits proposés.</v>
      </c>
      <c r="C130" s="387">
        <f>'SAISIE ASL'!M333</f>
        <v>3</v>
      </c>
      <c r="D130" s="388" t="str">
        <f>'SAISIE ASL'!N333</f>
        <v>OUI</v>
      </c>
      <c r="E130" s="394" t="str">
        <f>'SAISIE ASL'!O333</f>
        <v/>
      </c>
      <c r="F130" s="399" t="str">
        <f>'SAISIE ASL'!B333</f>
        <v>NR</v>
      </c>
      <c r="G130" s="414"/>
      <c r="H130" s="391"/>
    </row>
    <row r="131" spans="1:8" ht="31.5" x14ac:dyDescent="0.25">
      <c r="A131" s="385">
        <f>'SAISIE ASL'!K334</f>
        <v>288</v>
      </c>
      <c r="B131" s="398" t="str">
        <f>'SAISIE ASL'!L334</f>
        <v xml:space="preserve">Le personnel de la boutique est capable  de renseigner la clientèle et d'effectuer une transaction commerciale dans au moins une langue étrangère. </v>
      </c>
      <c r="C131" s="387">
        <f>'SAISIE ASL'!M334</f>
        <v>1</v>
      </c>
      <c r="D131" s="388" t="str">
        <f>'SAISIE ASL'!N334</f>
        <v>OUI</v>
      </c>
      <c r="E131" s="394" t="str">
        <f>'SAISIE ASL'!O334</f>
        <v/>
      </c>
      <c r="F131" s="399" t="str">
        <f>'SAISIE ASL'!B334</f>
        <v>NR</v>
      </c>
      <c r="G131" s="414"/>
      <c r="H131" s="391"/>
    </row>
    <row r="132" spans="1:8" ht="31.5" x14ac:dyDescent="0.25">
      <c r="A132" s="385">
        <f>'SAISIE ASL'!K335</f>
        <v>289</v>
      </c>
      <c r="B132" s="398" t="str">
        <f>'SAISIE ASL'!L335</f>
        <v xml:space="preserve">Le personnel de la boutique est capable  de renseigner la clientèle et d'effectuer une transaction commerciale dans  une deuxième langue étrangère. </v>
      </c>
      <c r="C132" s="387">
        <f>'SAISIE ASL'!M335</f>
        <v>1</v>
      </c>
      <c r="D132" s="388" t="str">
        <f>'SAISIE ASL'!N335</f>
        <v>OUI</v>
      </c>
      <c r="E132" s="394" t="str">
        <f>'SAISIE ASL'!O335</f>
        <v/>
      </c>
      <c r="F132" s="399" t="str">
        <f>'SAISIE ASL'!B335</f>
        <v>NR</v>
      </c>
      <c r="G132" s="414"/>
      <c r="H132" s="391"/>
    </row>
    <row r="133" spans="1:8" x14ac:dyDescent="0.25">
      <c r="A133" s="385">
        <f>'SAISIE ASL'!K344</f>
        <v>296</v>
      </c>
      <c r="B133" s="398" t="str">
        <f>'SAISIE ASL'!L344</f>
        <v>Le personnel est souriant, accueillant et prend rapidement en charge le client.</v>
      </c>
      <c r="C133" s="387">
        <f>'SAISIE ASL'!M344</f>
        <v>3</v>
      </c>
      <c r="D133" s="388" t="str">
        <f>'SAISIE ASL'!N344</f>
        <v>Très Satisfaisant</v>
      </c>
      <c r="E133" s="394" t="str">
        <f>'SAISIE ASL'!O344</f>
        <v/>
      </c>
      <c r="F133" s="399" t="str">
        <f>'SAISIE ASL'!$B$344</f>
        <v>NR</v>
      </c>
      <c r="G133" s="414"/>
      <c r="H133" s="391"/>
    </row>
    <row r="134" spans="1:8" ht="31.5" x14ac:dyDescent="0.25">
      <c r="A134" s="385">
        <f>'SAISIE ASL'!K346</f>
        <v>298</v>
      </c>
      <c r="B134" s="398" t="str">
        <f>'SAISIE ASL'!L346</f>
        <v xml:space="preserve">Le personnel de la petite restauration est capable d'assurer la prise en charge de la clientèle dans une langue étrangère. </v>
      </c>
      <c r="C134" s="387">
        <f>'SAISIE ASL'!M346</f>
        <v>3</v>
      </c>
      <c r="D134" s="388" t="str">
        <f>'SAISIE ASL'!N346</f>
        <v>OUI</v>
      </c>
      <c r="E134" s="394" t="str">
        <f>'SAISIE ASL'!O346</f>
        <v/>
      </c>
      <c r="F134" s="399" t="str">
        <f>'SAISIE ASL'!B346</f>
        <v>NR</v>
      </c>
      <c r="G134" s="414"/>
      <c r="H134" s="391"/>
    </row>
    <row r="135" spans="1:8" ht="31.5" x14ac:dyDescent="0.25">
      <c r="A135" s="385">
        <f>'SAISIE ASL'!K347</f>
        <v>299</v>
      </c>
      <c r="B135" s="398" t="str">
        <f>'SAISIE ASL'!L347</f>
        <v xml:space="preserve">Le personnel de la petite restauration est capable d'assurer la prise en charge de la clientèle dans une deuxième langue étrangère. </v>
      </c>
      <c r="C135" s="387">
        <f>'SAISIE ASL'!M347</f>
        <v>3</v>
      </c>
      <c r="D135" s="388" t="str">
        <f>'SAISIE ASL'!N347</f>
        <v>OUI</v>
      </c>
      <c r="E135" s="394" t="str">
        <f>'SAISIE ASL'!O347</f>
        <v/>
      </c>
      <c r="F135" s="399" t="str">
        <f>'SAISIE ASL'!B347</f>
        <v>NR</v>
      </c>
      <c r="G135" s="414"/>
      <c r="H135" s="391"/>
    </row>
    <row r="136" spans="1:8" s="384" customFormat="1" ht="29.25" customHeight="1" x14ac:dyDescent="0.3">
      <c r="A136" s="383"/>
      <c r="B136" s="453" t="str">
        <f>'RESULTAT GLOBAL'!C43</f>
        <v>CONFORT ET PROPRETE</v>
      </c>
      <c r="C136" s="454"/>
      <c r="D136" s="454"/>
      <c r="E136" s="455"/>
      <c r="F136" s="456"/>
      <c r="G136" s="457"/>
      <c r="H136" s="458"/>
    </row>
    <row r="137" spans="1:8" s="384" customFormat="1" ht="29.25" customHeight="1" x14ac:dyDescent="0.3">
      <c r="A137" s="383"/>
      <c r="B137" s="453" t="str">
        <f>'RESULTAT GLOBAL'!C44</f>
        <v>▪ Propreté</v>
      </c>
      <c r="C137" s="454" t="s">
        <v>22</v>
      </c>
      <c r="D137" s="454" t="s">
        <v>23</v>
      </c>
      <c r="E137" s="455" t="s">
        <v>24</v>
      </c>
      <c r="F137" s="456" t="s">
        <v>592</v>
      </c>
      <c r="G137" s="457" t="s">
        <v>593</v>
      </c>
      <c r="H137" s="458" t="s">
        <v>594</v>
      </c>
    </row>
    <row r="138" spans="1:8" x14ac:dyDescent="0.25">
      <c r="A138" s="385">
        <f>'SAISIE ASL'!K79</f>
        <v>65</v>
      </c>
      <c r="B138" s="386" t="str">
        <f>'SAISIE ASL'!L79</f>
        <v xml:space="preserve">Les abords privatifs de la structure sont propres. </v>
      </c>
      <c r="C138" s="387">
        <f>'SAISIE ASL'!M79</f>
        <v>3</v>
      </c>
      <c r="D138" s="388" t="str">
        <f>'SAISIE ASL'!N79</f>
        <v>Très Satisfaisant</v>
      </c>
      <c r="E138" s="389" t="str">
        <f>'SAISIE ASL'!O79</f>
        <v/>
      </c>
      <c r="F138" s="390" t="str">
        <f>'SAISIE ASL'!$B$79</f>
        <v>NR</v>
      </c>
      <c r="G138" s="414"/>
      <c r="H138" s="391"/>
    </row>
    <row r="139" spans="1:8" x14ac:dyDescent="0.25">
      <c r="A139" s="385">
        <f>'SAISIE ASL'!K82</f>
        <v>68</v>
      </c>
      <c r="B139" s="386" t="str">
        <f>'SAISIE ASL'!L82</f>
        <v>Les enseignes et la signalétique d'accès (si existante) sont propres.</v>
      </c>
      <c r="C139" s="387">
        <f>'SAISIE ASL'!M82</f>
        <v>3</v>
      </c>
      <c r="D139" s="388" t="str">
        <f>'SAISIE ASL'!N82</f>
        <v>Très Satisfaisant</v>
      </c>
      <c r="E139" s="389" t="str">
        <f>'SAISIE ASL'!O82</f>
        <v/>
      </c>
      <c r="F139" s="390" t="str">
        <f>'SAISIE ASL'!$B$82</f>
        <v>NR</v>
      </c>
      <c r="G139" s="414"/>
      <c r="H139" s="391"/>
    </row>
    <row r="140" spans="1:8" x14ac:dyDescent="0.25">
      <c r="A140" s="385">
        <f>'SAISIE ASL'!K90</f>
        <v>75</v>
      </c>
      <c r="B140" s="386" t="str">
        <f>'SAISIE ASL'!L90</f>
        <v xml:space="preserve">Les extérieurs privatifs de la structure sont propres. </v>
      </c>
      <c r="C140" s="387">
        <f>'SAISIE ASL'!M90</f>
        <v>3</v>
      </c>
      <c r="D140" s="388" t="str">
        <f>'SAISIE ASL'!N90</f>
        <v>Très Satisfaisant</v>
      </c>
      <c r="E140" s="389" t="str">
        <f>'SAISIE ASL'!O90</f>
        <v/>
      </c>
      <c r="F140" s="390" t="str">
        <f>'SAISIE ASL'!$B$90</f>
        <v>NR</v>
      </c>
      <c r="G140" s="414"/>
      <c r="H140" s="391"/>
    </row>
    <row r="141" spans="1:8" x14ac:dyDescent="0.25">
      <c r="A141" s="385">
        <f>'SAISIE ASL'!K98</f>
        <v>82</v>
      </c>
      <c r="B141" s="386" t="str">
        <f>'SAISIE ASL'!L98</f>
        <v>Le panneau d'informations est propre.</v>
      </c>
      <c r="C141" s="387">
        <f>'SAISIE ASL'!M98</f>
        <v>3</v>
      </c>
      <c r="D141" s="388" t="str">
        <f>'SAISIE ASL'!N98</f>
        <v>Très Satisfaisant</v>
      </c>
      <c r="E141" s="389" t="str">
        <f>'SAISIE ASL'!O98</f>
        <v/>
      </c>
      <c r="F141" s="390" t="str">
        <f>'SAISIE ASL'!$B$98</f>
        <v>NR</v>
      </c>
      <c r="G141" s="414"/>
      <c r="H141" s="391"/>
    </row>
    <row r="142" spans="1:8" x14ac:dyDescent="0.25">
      <c r="A142" s="385">
        <f>'SAISIE ASL'!K109</f>
        <v>91</v>
      </c>
      <c r="B142" s="386" t="str">
        <f>'SAISIE ASL'!L109</f>
        <v>L'espace d'accueil est propre.</v>
      </c>
      <c r="C142" s="387">
        <f>'SAISIE ASL'!M109</f>
        <v>3</v>
      </c>
      <c r="D142" s="388" t="str">
        <f>'SAISIE ASL'!N109</f>
        <v>Très satisfaisant</v>
      </c>
      <c r="E142" s="389" t="str">
        <f>'SAISIE ASL'!O109</f>
        <v/>
      </c>
      <c r="F142" s="390" t="str">
        <f>'SAISIE ASL'!$B$109</f>
        <v>NR</v>
      </c>
      <c r="G142" s="414"/>
      <c r="H142" s="391"/>
    </row>
    <row r="143" spans="1:8" x14ac:dyDescent="0.25">
      <c r="A143" s="385">
        <f>'SAISIE ASL'!K112</f>
        <v>94</v>
      </c>
      <c r="B143" s="386" t="str">
        <f>'SAISIE ASL'!L112</f>
        <v>La signalétique est propre.</v>
      </c>
      <c r="C143" s="387">
        <f>'SAISIE ASL'!M112</f>
        <v>3</v>
      </c>
      <c r="D143" s="388" t="str">
        <f>'SAISIE ASL'!N112</f>
        <v>Très Satisfaisant</v>
      </c>
      <c r="E143" s="389" t="str">
        <f>'SAISIE ASL'!O112</f>
        <v/>
      </c>
      <c r="F143" s="390" t="str">
        <f>'SAISIE ASL'!$B$112</f>
        <v>NR</v>
      </c>
      <c r="G143" s="414"/>
      <c r="H143" s="391"/>
    </row>
    <row r="144" spans="1:8" x14ac:dyDescent="0.25">
      <c r="A144" s="385" t="e">
        <f>'SAISIE ASL'!#REF!</f>
        <v>#REF!</v>
      </c>
      <c r="B144" s="396" t="e">
        <f>'SAISIE ASL'!#REF!</f>
        <v>#REF!</v>
      </c>
      <c r="C144" s="397" t="e">
        <f>'SAISIE ASL'!#REF!</f>
        <v>#REF!</v>
      </c>
      <c r="D144" s="388" t="e">
        <f>'SAISIE ASL'!#REF!</f>
        <v>#REF!</v>
      </c>
      <c r="E144" s="389" t="e">
        <f>'SAISIE ASL'!#REF!</f>
        <v>#REF!</v>
      </c>
      <c r="F144" s="390" t="e">
        <f>'SAISIE ASL'!#REF!</f>
        <v>#REF!</v>
      </c>
      <c r="G144" s="414"/>
      <c r="H144" s="391"/>
    </row>
    <row r="145" spans="1:8" x14ac:dyDescent="0.25">
      <c r="A145" s="385" t="e">
        <f>'SAISIE ASL'!#REF!</f>
        <v>#REF!</v>
      </c>
      <c r="B145" s="396" t="e">
        <f>'SAISIE ASL'!#REF!</f>
        <v>#REF!</v>
      </c>
      <c r="C145" s="397" t="e">
        <f>'SAISIE ASL'!#REF!</f>
        <v>#REF!</v>
      </c>
      <c r="D145" s="388" t="e">
        <f>'SAISIE ASL'!#REF!</f>
        <v>#REF!</v>
      </c>
      <c r="E145" s="389" t="e">
        <f>'SAISIE ASL'!#REF!</f>
        <v>#REF!</v>
      </c>
      <c r="F145" s="390" t="e">
        <f>'SAISIE ASL'!#REF!</f>
        <v>#REF!</v>
      </c>
      <c r="G145" s="414"/>
      <c r="H145" s="391"/>
    </row>
    <row r="146" spans="1:8" x14ac:dyDescent="0.25">
      <c r="A146" s="385">
        <f>'SAISIE ASL'!K220</f>
        <v>189</v>
      </c>
      <c r="B146" s="396" t="str">
        <f>'SAISIE ASL'!L220</f>
        <v>Le véhicule est propre.</v>
      </c>
      <c r="C146" s="397">
        <f>'SAISIE ASL'!M220</f>
        <v>3</v>
      </c>
      <c r="D146" s="388" t="str">
        <f>'SAISIE ASL'!N220</f>
        <v>Très Satisfaisant</v>
      </c>
      <c r="E146" s="389">
        <f>'SAISIE ASL'!O220</f>
        <v>0</v>
      </c>
      <c r="F146" s="390" t="str">
        <f>'SAISIE ASL'!$B$220</f>
        <v>NR</v>
      </c>
      <c r="G146" s="414"/>
      <c r="H146" s="391"/>
    </row>
    <row r="147" spans="1:8" x14ac:dyDescent="0.25">
      <c r="A147" s="385">
        <f>'SAISIE ASL'!K250</f>
        <v>213</v>
      </c>
      <c r="B147" s="398" t="str">
        <f>'SAISIE ASL'!L250</f>
        <v xml:space="preserve">Les espaces extérieurs sont propres. </v>
      </c>
      <c r="C147" s="387">
        <f>'SAISIE ASL'!M250</f>
        <v>3</v>
      </c>
      <c r="D147" s="388" t="str">
        <f>'SAISIE ASL'!N250</f>
        <v>Très Satisfaisant</v>
      </c>
      <c r="E147" s="394" t="str">
        <f>'SAISIE ASL'!O250</f>
        <v/>
      </c>
      <c r="F147" s="407" t="str">
        <f>'SAISIE ASL'!$B$250</f>
        <v>NR</v>
      </c>
      <c r="G147" s="414"/>
      <c r="H147" s="391"/>
    </row>
    <row r="148" spans="1:8" x14ac:dyDescent="0.25">
      <c r="A148" s="385">
        <f>'SAISIE ASL'!K253</f>
        <v>216</v>
      </c>
      <c r="B148" s="398" t="str">
        <f>'SAISIE ASL'!L253</f>
        <v>Si existante, la signalétique est propre</v>
      </c>
      <c r="C148" s="387">
        <f>'SAISIE ASL'!M253</f>
        <v>1</v>
      </c>
      <c r="D148" s="388" t="str">
        <f>'SAISIE ASL'!N253</f>
        <v>OUI</v>
      </c>
      <c r="E148" s="394" t="str">
        <f>'SAISIE ASL'!O253</f>
        <v/>
      </c>
      <c r="F148" s="399" t="str">
        <f>'SAISIE ASL'!$B$253</f>
        <v>R</v>
      </c>
      <c r="G148" s="414"/>
      <c r="H148" s="391"/>
    </row>
    <row r="149" spans="1:8" ht="31.5" x14ac:dyDescent="0.25">
      <c r="A149" s="385">
        <f>'SAISIE ASL'!K257</f>
        <v>220</v>
      </c>
      <c r="B149" s="386" t="str">
        <f>'SAISIE ASL'!L257</f>
        <v>Les revêtements muraux, les sols et les plafonds des espaces bâtis visités sont propres.</v>
      </c>
      <c r="C149" s="387">
        <f>'SAISIE ASL'!M257</f>
        <v>3</v>
      </c>
      <c r="D149" s="388" t="str">
        <f>'SAISIE ASL'!N257</f>
        <v>Très Satisfaisant</v>
      </c>
      <c r="E149" s="394" t="str">
        <f>'SAISIE ASL'!O257</f>
        <v/>
      </c>
      <c r="F149" s="399" t="str">
        <f>'SAISIE ASL'!$B$257</f>
        <v>NR</v>
      </c>
      <c r="G149" s="414"/>
      <c r="H149" s="391"/>
    </row>
    <row r="150" spans="1:8" x14ac:dyDescent="0.25">
      <c r="A150" s="385">
        <f>'SAISIE ASL'!K267</f>
        <v>229</v>
      </c>
      <c r="B150" s="401" t="str">
        <f>'SAISIE ASL'!L267</f>
        <v>Les équipements des activités sont propres</v>
      </c>
      <c r="C150" s="387">
        <f>'SAISIE ASL'!M267</f>
        <v>3</v>
      </c>
      <c r="D150" s="388" t="str">
        <f>'SAISIE ASL'!N267</f>
        <v>Très Satisfaisant</v>
      </c>
      <c r="E150" s="394" t="str">
        <f>'SAISIE ASL'!O267</f>
        <v/>
      </c>
      <c r="F150" s="402" t="str">
        <f>'SAISIE ASL'!B267</f>
        <v>NR</v>
      </c>
      <c r="G150" s="414"/>
      <c r="H150" s="391"/>
    </row>
    <row r="151" spans="1:8" x14ac:dyDescent="0.25">
      <c r="A151" s="385">
        <f>'SAISIE ASL'!K268</f>
        <v>230</v>
      </c>
      <c r="B151" s="396" t="str">
        <f>'SAISIE ASL'!L268</f>
        <v>Les équipements de protection individuels (EPI) prêtés ou loués sont propres.</v>
      </c>
      <c r="C151" s="397">
        <f>'SAISIE ASL'!M268</f>
        <v>3</v>
      </c>
      <c r="D151" s="388" t="str">
        <f>'SAISIE ASL'!N268</f>
        <v>Très Satisfaisant</v>
      </c>
      <c r="E151" s="394" t="str">
        <f>'SAISIE ASL'!O268</f>
        <v/>
      </c>
      <c r="F151" s="390" t="str">
        <f>'SAISIE ASL'!B268</f>
        <v>NR</v>
      </c>
      <c r="G151" s="414"/>
      <c r="H151" s="391"/>
    </row>
    <row r="152" spans="1:8" x14ac:dyDescent="0.25">
      <c r="A152" s="385">
        <f>'SAISIE ASL'!K294</f>
        <v>252</v>
      </c>
      <c r="B152" s="386" t="str">
        <f>'SAISIE ASL'!L294</f>
        <v>Les équipements des sanitaires sont propres.</v>
      </c>
      <c r="C152" s="387">
        <f>'SAISIE ASL'!M294</f>
        <v>3</v>
      </c>
      <c r="D152" s="388" t="str">
        <f>'SAISIE ASL'!N294</f>
        <v>Très Satisfaisant</v>
      </c>
      <c r="E152" s="389" t="str">
        <f>'SAISIE ASL'!O294</f>
        <v/>
      </c>
      <c r="F152" s="390" t="str">
        <f>'SAISIE ASL'!$B$294</f>
        <v>NR</v>
      </c>
      <c r="G152" s="414"/>
      <c r="H152" s="391"/>
    </row>
    <row r="153" spans="1:8" x14ac:dyDescent="0.25">
      <c r="A153" s="385">
        <f>'SAISIE ASL'!K296</f>
        <v>254</v>
      </c>
      <c r="B153" s="386" t="str">
        <f>'SAISIE ASL'!L296</f>
        <v>Les revêtements des sanitaires sont propres.</v>
      </c>
      <c r="C153" s="387">
        <f>'SAISIE ASL'!M296</f>
        <v>3</v>
      </c>
      <c r="D153" s="388" t="str">
        <f>'SAISIE ASL'!N296</f>
        <v>Très Satisfaisant</v>
      </c>
      <c r="E153" s="389" t="str">
        <f>'SAISIE ASL'!O296</f>
        <v/>
      </c>
      <c r="F153" s="390" t="str">
        <f>'SAISIE ASL'!$B$296</f>
        <v>NR</v>
      </c>
      <c r="G153" s="414"/>
      <c r="H153" s="391"/>
    </row>
    <row r="154" spans="1:8" x14ac:dyDescent="0.25">
      <c r="A154" s="385">
        <f>'SAISIE ASL'!K299</f>
        <v>257</v>
      </c>
      <c r="B154" s="396" t="str">
        <f>'SAISIE ASL'!L299</f>
        <v>Il n'y a pas d'odeur désagréable dans les sanitaires.</v>
      </c>
      <c r="C154" s="397">
        <f>'SAISIE ASL'!M299</f>
        <v>3</v>
      </c>
      <c r="D154" s="388" t="str">
        <f>'SAISIE ASL'!N299</f>
        <v>OUI</v>
      </c>
      <c r="E154" s="389" t="str">
        <f>'SAISIE ASL'!O299</f>
        <v/>
      </c>
      <c r="F154" s="390" t="str">
        <f>'SAISIE ASL'!$B$299</f>
        <v>NR</v>
      </c>
      <c r="G154" s="414"/>
      <c r="H154" s="391"/>
    </row>
    <row r="155" spans="1:8" x14ac:dyDescent="0.25">
      <c r="A155" s="385">
        <f>'SAISIE ASL'!K308</f>
        <v>265</v>
      </c>
      <c r="B155" s="396" t="str">
        <f>'SAISIE ASL'!L308</f>
        <v>Les revêtements et les équipements (vestiaires et douches) sont propres.</v>
      </c>
      <c r="C155" s="397">
        <f>'SAISIE ASL'!M308</f>
        <v>3</v>
      </c>
      <c r="D155" s="388" t="str">
        <f>'SAISIE ASL'!N308</f>
        <v>Très Satisfaisant</v>
      </c>
      <c r="E155" s="389">
        <f>'SAISIE ASL'!O308</f>
        <v>0</v>
      </c>
      <c r="F155" s="390" t="str">
        <f>'SAISIE ASL'!$B$308</f>
        <v>NR</v>
      </c>
      <c r="G155" s="414"/>
      <c r="H155" s="391"/>
    </row>
    <row r="156" spans="1:8" ht="31.5" x14ac:dyDescent="0.25">
      <c r="A156" s="385">
        <f>'SAISIE ASL'!K313</f>
        <v>268</v>
      </c>
      <c r="B156" s="386" t="str">
        <f>'SAISIE ASL'!L313</f>
        <v>Si existants, les espaces et/ou les équipements à destination des enfants sont propres</v>
      </c>
      <c r="C156" s="387">
        <f>'SAISIE ASL'!M313</f>
        <v>3</v>
      </c>
      <c r="D156" s="388" t="str">
        <f>'SAISIE ASL'!N313</f>
        <v>Très Satisfaisant</v>
      </c>
      <c r="E156" s="389">
        <f>'SAISIE ASL'!O313</f>
        <v>0</v>
      </c>
      <c r="F156" s="390" t="str">
        <f>'SAISIE ASL'!$B$313</f>
        <v>NR</v>
      </c>
      <c r="G156" s="414"/>
      <c r="H156" s="391"/>
    </row>
    <row r="157" spans="1:8" x14ac:dyDescent="0.25">
      <c r="A157" s="385">
        <f>'SAISIE ASL'!K323</f>
        <v>277</v>
      </c>
      <c r="B157" s="398" t="str">
        <f>'SAISIE ASL'!L323</f>
        <v xml:space="preserve">La boutique ou l'espace de vente est propre </v>
      </c>
      <c r="C157" s="387">
        <f>'SAISIE ASL'!M323</f>
        <v>3</v>
      </c>
      <c r="D157" s="388" t="str">
        <f>'SAISIE ASL'!N323</f>
        <v>Très Satisfaisant</v>
      </c>
      <c r="E157" s="394" t="str">
        <f>'SAISIE ASL'!O323</f>
        <v/>
      </c>
      <c r="F157" s="399" t="str">
        <f>'SAISIE ASL'!$B$323</f>
        <v>NR</v>
      </c>
      <c r="G157" s="414"/>
      <c r="H157" s="391"/>
    </row>
    <row r="158" spans="1:8" x14ac:dyDescent="0.25">
      <c r="A158" s="385">
        <f>'SAISIE ASL'!K340</f>
        <v>292</v>
      </c>
      <c r="B158" s="386" t="str">
        <f>'SAISIE ASL'!L340</f>
        <v>L'espace de petite restauration est propre.</v>
      </c>
      <c r="C158" s="387">
        <f>'SAISIE ASL'!M340</f>
        <v>3</v>
      </c>
      <c r="D158" s="388" t="str">
        <f>'SAISIE ASL'!N340</f>
        <v>Très Satisfaisant</v>
      </c>
      <c r="E158" s="394" t="str">
        <f>'SAISIE ASL'!O340</f>
        <v/>
      </c>
      <c r="F158" s="399" t="str">
        <f>'SAISIE ASL'!$B$340</f>
        <v>NR</v>
      </c>
      <c r="G158" s="414"/>
      <c r="H158" s="391"/>
    </row>
    <row r="159" spans="1:8" x14ac:dyDescent="0.25">
      <c r="A159" s="385">
        <f>'SAISIE ASL'!K343</f>
        <v>295</v>
      </c>
      <c r="B159" s="386" t="str">
        <f>'SAISIE ASL'!L343</f>
        <v>Le mobilier et la vaisselle de la petite restauration sont propres.</v>
      </c>
      <c r="C159" s="387">
        <f>'SAISIE ASL'!M343</f>
        <v>3</v>
      </c>
      <c r="D159" s="388" t="str">
        <f>'SAISIE ASL'!N343</f>
        <v>Très Satisfaisant</v>
      </c>
      <c r="E159" s="394" t="str">
        <f>'SAISIE ASL'!O343</f>
        <v/>
      </c>
      <c r="F159" s="399" t="str">
        <f>'SAISIE ASL'!$B$343</f>
        <v>NR</v>
      </c>
      <c r="G159" s="414"/>
      <c r="H159" s="391"/>
    </row>
    <row r="160" spans="1:8" s="384" customFormat="1" ht="29.25" customHeight="1" x14ac:dyDescent="0.3">
      <c r="A160" s="383"/>
      <c r="B160" s="453" t="str">
        <f>'RESULTAT GLOBAL'!C45</f>
        <v>▪ Etat</v>
      </c>
      <c r="C160" s="454" t="s">
        <v>22</v>
      </c>
      <c r="D160" s="454" t="s">
        <v>23</v>
      </c>
      <c r="E160" s="455" t="s">
        <v>24</v>
      </c>
      <c r="F160" s="456" t="s">
        <v>592</v>
      </c>
      <c r="G160" s="457" t="s">
        <v>593</v>
      </c>
      <c r="H160" s="458" t="s">
        <v>594</v>
      </c>
    </row>
    <row r="161" spans="1:8" x14ac:dyDescent="0.25">
      <c r="A161" s="385">
        <f>'SAISIE ASL'!K80</f>
        <v>66</v>
      </c>
      <c r="B161" s="386" t="str">
        <f>'SAISIE ASL'!L80</f>
        <v xml:space="preserve">Les abords privatifs de la structure sont en bon état. </v>
      </c>
      <c r="C161" s="387">
        <f>'SAISIE ASL'!M80</f>
        <v>3</v>
      </c>
      <c r="D161" s="388" t="str">
        <f>'SAISIE ASL'!N80</f>
        <v>Très Satisfaisant</v>
      </c>
      <c r="E161" s="389" t="str">
        <f>'SAISIE ASL'!O80</f>
        <v/>
      </c>
      <c r="F161" s="390" t="str">
        <f>'SAISIE ASL'!$B$80</f>
        <v>R</v>
      </c>
      <c r="G161" s="414"/>
      <c r="H161" s="391"/>
    </row>
    <row r="162" spans="1:8" x14ac:dyDescent="0.25">
      <c r="A162" s="385">
        <f>'SAISIE ASL'!K83</f>
        <v>69</v>
      </c>
      <c r="B162" s="386" t="str">
        <f>'SAISIE ASL'!L83</f>
        <v xml:space="preserve">Les enseignes et la signalétique d'accès (si existante) sont en bon état. </v>
      </c>
      <c r="C162" s="387">
        <f>'SAISIE ASL'!M83</f>
        <v>3</v>
      </c>
      <c r="D162" s="388" t="str">
        <f>'SAISIE ASL'!N83</f>
        <v>Très Satisfaisant</v>
      </c>
      <c r="E162" s="389" t="str">
        <f>'SAISIE ASL'!O83</f>
        <v/>
      </c>
      <c r="F162" s="390" t="str">
        <f>'SAISIE ASL'!$B$83</f>
        <v>R</v>
      </c>
      <c r="G162" s="414"/>
      <c r="H162" s="391"/>
    </row>
    <row r="163" spans="1:8" x14ac:dyDescent="0.25">
      <c r="A163" s="385">
        <f>'SAISIE ASL'!K91</f>
        <v>76</v>
      </c>
      <c r="B163" s="386" t="str">
        <f>'SAISIE ASL'!L91</f>
        <v xml:space="preserve">Les extérieurs privatifs à la structure sont en bon état. </v>
      </c>
      <c r="C163" s="387">
        <f>'SAISIE ASL'!M91</f>
        <v>3</v>
      </c>
      <c r="D163" s="388" t="str">
        <f>'SAISIE ASL'!N91</f>
        <v>Très Satisfaisant</v>
      </c>
      <c r="E163" s="389" t="str">
        <f>'SAISIE ASL'!O91</f>
        <v/>
      </c>
      <c r="F163" s="408" t="str">
        <f>'SAISIE ASL'!$B$91</f>
        <v>R</v>
      </c>
      <c r="G163" s="414"/>
      <c r="H163" s="391"/>
    </row>
    <row r="164" spans="1:8" x14ac:dyDescent="0.25">
      <c r="A164" s="385">
        <f>'SAISIE ASL'!K99</f>
        <v>83</v>
      </c>
      <c r="B164" s="386" t="str">
        <f>'SAISIE ASL'!L99</f>
        <v>Le panneau d'informations extérieur est en bon état.</v>
      </c>
      <c r="C164" s="387">
        <f>'SAISIE ASL'!M99</f>
        <v>3</v>
      </c>
      <c r="D164" s="388" t="str">
        <f>'SAISIE ASL'!N99</f>
        <v>Très Satisfaisant</v>
      </c>
      <c r="E164" s="389" t="str">
        <f>'SAISIE ASL'!O99</f>
        <v/>
      </c>
      <c r="F164" s="390" t="str">
        <f>'SAISIE ASL'!$B$99</f>
        <v>R</v>
      </c>
      <c r="G164" s="414"/>
      <c r="H164" s="391"/>
    </row>
    <row r="165" spans="1:8" x14ac:dyDescent="0.25">
      <c r="A165" s="385">
        <f>'SAISIE ASL'!K108</f>
        <v>90</v>
      </c>
      <c r="B165" s="386" t="str">
        <f>'SAISIE ASL'!L108</f>
        <v>L'espace d'accueil est en bon état.</v>
      </c>
      <c r="C165" s="387">
        <f>'SAISIE ASL'!M108</f>
        <v>3</v>
      </c>
      <c r="D165" s="388" t="str">
        <f>'SAISIE ASL'!N108</f>
        <v>Très satisfaisant</v>
      </c>
      <c r="E165" s="389" t="str">
        <f>'SAISIE ASL'!O108</f>
        <v/>
      </c>
      <c r="F165" s="390" t="str">
        <f>'SAISIE ASL'!$B$108</f>
        <v>R</v>
      </c>
      <c r="G165" s="414"/>
      <c r="H165" s="391"/>
    </row>
    <row r="166" spans="1:8" x14ac:dyDescent="0.25">
      <c r="A166" s="385">
        <f>'SAISIE ASL'!K113</f>
        <v>95</v>
      </c>
      <c r="B166" s="386" t="str">
        <f>'SAISIE ASL'!L113</f>
        <v>La signalétique est en bon état.</v>
      </c>
      <c r="C166" s="387">
        <f>'SAISIE ASL'!M113</f>
        <v>3</v>
      </c>
      <c r="D166" s="388" t="str">
        <f>'SAISIE ASL'!N113</f>
        <v>Très satisfaisant</v>
      </c>
      <c r="E166" s="389" t="str">
        <f>'SAISIE ASL'!O113</f>
        <v/>
      </c>
      <c r="F166" s="390" t="str">
        <f>'SAISIE ASL'!$B$113</f>
        <v>R</v>
      </c>
      <c r="G166" s="414"/>
      <c r="H166" s="391"/>
    </row>
    <row r="167" spans="1:8" x14ac:dyDescent="0.25">
      <c r="A167" s="385" t="e">
        <f>'SAISIE ASL'!#REF!</f>
        <v>#REF!</v>
      </c>
      <c r="B167" s="396" t="e">
        <f>'SAISIE ASL'!#REF!</f>
        <v>#REF!</v>
      </c>
      <c r="C167" s="397" t="e">
        <f>'SAISIE ASL'!#REF!</f>
        <v>#REF!</v>
      </c>
      <c r="D167" s="388" t="e">
        <f>'SAISIE ASL'!#REF!</f>
        <v>#REF!</v>
      </c>
      <c r="E167" s="389" t="e">
        <f>'SAISIE ASL'!#REF!</f>
        <v>#REF!</v>
      </c>
      <c r="F167" s="390" t="e">
        <f>'SAISIE ASL'!#REF!</f>
        <v>#REF!</v>
      </c>
      <c r="G167" s="414"/>
      <c r="H167" s="391"/>
    </row>
    <row r="168" spans="1:8" x14ac:dyDescent="0.25">
      <c r="A168" s="385" t="e">
        <f>'SAISIE ASL'!#REF!</f>
        <v>#REF!</v>
      </c>
      <c r="B168" s="396" t="e">
        <f>'SAISIE ASL'!#REF!</f>
        <v>#REF!</v>
      </c>
      <c r="C168" s="397" t="e">
        <f>'SAISIE ASL'!#REF!</f>
        <v>#REF!</v>
      </c>
      <c r="D168" s="388" t="e">
        <f>'SAISIE ASL'!#REF!</f>
        <v>#REF!</v>
      </c>
      <c r="E168" s="389" t="e">
        <f>'SAISIE ASL'!#REF!</f>
        <v>#REF!</v>
      </c>
      <c r="F168" s="390" t="e">
        <f>'SAISIE ASL'!#REF!</f>
        <v>#REF!</v>
      </c>
      <c r="G168" s="414"/>
      <c r="H168" s="391"/>
    </row>
    <row r="169" spans="1:8" x14ac:dyDescent="0.25">
      <c r="A169" s="385">
        <f>'SAISIE ASL'!K219</f>
        <v>188</v>
      </c>
      <c r="B169" s="396" t="str">
        <f>'SAISIE ASL'!L219</f>
        <v>Le véhicule est en bon état</v>
      </c>
      <c r="C169" s="397">
        <f>'SAISIE ASL'!M219</f>
        <v>3</v>
      </c>
      <c r="D169" s="388" t="str">
        <f>'SAISIE ASL'!N219</f>
        <v>Très Satisfaisant</v>
      </c>
      <c r="E169" s="389">
        <f>'SAISIE ASL'!O219</f>
        <v>0</v>
      </c>
      <c r="F169" s="390" t="str">
        <f>'SAISIE ASL'!$B$219</f>
        <v>R</v>
      </c>
      <c r="G169" s="414"/>
      <c r="H169" s="391"/>
    </row>
    <row r="170" spans="1:8" x14ac:dyDescent="0.25">
      <c r="A170" s="385">
        <f>'SAISIE ASL'!K251</f>
        <v>214</v>
      </c>
      <c r="B170" s="409" t="str">
        <f>'SAISIE ASL'!L251</f>
        <v>Les espaces extérieurs sont en bon état.</v>
      </c>
      <c r="C170" s="387">
        <f>'SAISIE ASL'!M251</f>
        <v>3</v>
      </c>
      <c r="D170" s="388" t="str">
        <f>'SAISIE ASL'!N251</f>
        <v>Très Satisfaisant</v>
      </c>
      <c r="E170" s="394" t="str">
        <f>'SAISIE ASL'!O251</f>
        <v/>
      </c>
      <c r="F170" s="407" t="str">
        <f>'SAISIE ASL'!$B$251</f>
        <v>R</v>
      </c>
      <c r="G170" s="414"/>
      <c r="H170" s="391"/>
    </row>
    <row r="171" spans="1:8" x14ac:dyDescent="0.25">
      <c r="A171" s="385">
        <f>'SAISIE ASL'!K254</f>
        <v>217</v>
      </c>
      <c r="B171" s="398" t="str">
        <f>'SAISIE ASL'!L254</f>
        <v>Si existante, la signalétique est en bon état.</v>
      </c>
      <c r="C171" s="387">
        <f>'SAISIE ASL'!M254</f>
        <v>1</v>
      </c>
      <c r="D171" s="388" t="str">
        <f>'SAISIE ASL'!N254</f>
        <v>OUI</v>
      </c>
      <c r="E171" s="394" t="str">
        <f>'SAISIE ASL'!O254</f>
        <v/>
      </c>
      <c r="F171" s="399" t="str">
        <f>'SAISIE ASL'!$B$254</f>
        <v>R</v>
      </c>
      <c r="G171" s="414"/>
      <c r="H171" s="391"/>
    </row>
    <row r="172" spans="1:8" ht="31.5" x14ac:dyDescent="0.25">
      <c r="A172" s="385">
        <f>'SAISIE ASL'!K258</f>
        <v>221</v>
      </c>
      <c r="B172" s="386" t="str">
        <f>'SAISIE ASL'!L258</f>
        <v>Les revêtements muraux, les sols et les plafonds des espaces bâtis visités sont en bon état.</v>
      </c>
      <c r="C172" s="387">
        <f>'SAISIE ASL'!M258</f>
        <v>3</v>
      </c>
      <c r="D172" s="388" t="str">
        <f>'SAISIE ASL'!N258</f>
        <v>Très Satisfaisant</v>
      </c>
      <c r="E172" s="394" t="str">
        <f>'SAISIE ASL'!O258</f>
        <v/>
      </c>
      <c r="F172" s="399" t="str">
        <f>'SAISIE ASL'!$B$258</f>
        <v>R</v>
      </c>
      <c r="G172" s="414"/>
      <c r="H172" s="391"/>
    </row>
    <row r="173" spans="1:8" x14ac:dyDescent="0.25">
      <c r="A173" s="385">
        <f>'SAISIE ASL'!K266</f>
        <v>228</v>
      </c>
      <c r="B173" s="401" t="str">
        <f>'SAISIE ASL'!L266</f>
        <v>Les équipements des activités sont en bon état</v>
      </c>
      <c r="C173" s="387">
        <f>'SAISIE ASL'!M266</f>
        <v>3</v>
      </c>
      <c r="D173" s="388" t="str">
        <f>'SAISIE ASL'!N266</f>
        <v>Très Satisfaisant</v>
      </c>
      <c r="E173" s="394" t="str">
        <f>'SAISIE ASL'!O266</f>
        <v/>
      </c>
      <c r="F173" s="402" t="str">
        <f>'SAISIE ASL'!$B$266</f>
        <v>NR</v>
      </c>
      <c r="G173" s="414"/>
      <c r="H173" s="391"/>
    </row>
    <row r="174" spans="1:8" x14ac:dyDescent="0.25">
      <c r="A174" s="385">
        <f>'SAISIE ASL'!K269</f>
        <v>231</v>
      </c>
      <c r="B174" s="396" t="str">
        <f>'SAISIE ASL'!L269</f>
        <v>Les équipements de protection individuels (EPI) prêtés ou loués sont sécurisants</v>
      </c>
      <c r="C174" s="397">
        <f>'SAISIE ASL'!M269</f>
        <v>3</v>
      </c>
      <c r="D174" s="388" t="str">
        <f>'SAISIE ASL'!N269</f>
        <v>Très Satisfaisant</v>
      </c>
      <c r="E174" s="394" t="str">
        <f>'SAISIE ASL'!O269</f>
        <v/>
      </c>
      <c r="F174" s="390" t="str">
        <f>'SAISIE ASL'!$B$269</f>
        <v>NR</v>
      </c>
      <c r="G174" s="414"/>
      <c r="H174" s="391"/>
    </row>
    <row r="175" spans="1:8" x14ac:dyDescent="0.25">
      <c r="A175" s="385">
        <f>'SAISIE ASL'!K295</f>
        <v>253</v>
      </c>
      <c r="B175" s="386" t="str">
        <f>'SAISIE ASL'!L295</f>
        <v>Les équipements des sanitaires sont en bon état.</v>
      </c>
      <c r="C175" s="387">
        <f>'SAISIE ASL'!M295</f>
        <v>3</v>
      </c>
      <c r="D175" s="388" t="str">
        <f>'SAISIE ASL'!N295</f>
        <v>Très Satisfaisant</v>
      </c>
      <c r="E175" s="389" t="str">
        <f>'SAISIE ASL'!O295</f>
        <v/>
      </c>
      <c r="F175" s="390" t="str">
        <f>'SAISIE ASL'!$B$295</f>
        <v>NR</v>
      </c>
      <c r="G175" s="414"/>
      <c r="H175" s="391"/>
    </row>
    <row r="176" spans="1:8" x14ac:dyDescent="0.25">
      <c r="A176" s="385">
        <f>'SAISIE ASL'!K297</f>
        <v>255</v>
      </c>
      <c r="B176" s="386" t="str">
        <f>'SAISIE ASL'!L297</f>
        <v>Les revêtements des sanitaires sont en bon état.</v>
      </c>
      <c r="C176" s="387">
        <f>'SAISIE ASL'!M297</f>
        <v>3</v>
      </c>
      <c r="D176" s="388" t="str">
        <f>'SAISIE ASL'!N297</f>
        <v>Très Satisfaisant</v>
      </c>
      <c r="E176" s="389" t="str">
        <f>'SAISIE ASL'!O297</f>
        <v/>
      </c>
      <c r="F176" s="390" t="str">
        <f>'SAISIE ASL'!B297</f>
        <v>NR</v>
      </c>
      <c r="G176" s="414"/>
      <c r="H176" s="391"/>
    </row>
    <row r="177" spans="1:8" x14ac:dyDescent="0.25">
      <c r="A177" s="385">
        <f>'SAISIE ASL'!K298</f>
        <v>256</v>
      </c>
      <c r="B177" s="396" t="str">
        <f>'SAISIE ASL'!L298</f>
        <v>L'ensemble des équipements des sanitaires fonctionne bien.</v>
      </c>
      <c r="C177" s="397">
        <f>'SAISIE ASL'!M298</f>
        <v>3</v>
      </c>
      <c r="D177" s="388" t="str">
        <f>'SAISIE ASL'!N298</f>
        <v>OUI</v>
      </c>
      <c r="E177" s="389" t="str">
        <f>'SAISIE ASL'!O298</f>
        <v/>
      </c>
      <c r="F177" s="390" t="str">
        <f>'SAISIE ASL'!B298</f>
        <v>NR</v>
      </c>
      <c r="G177" s="414"/>
      <c r="H177" s="391"/>
    </row>
    <row r="178" spans="1:8" x14ac:dyDescent="0.25">
      <c r="A178" s="385">
        <f>'SAISIE ASL'!K307</f>
        <v>264</v>
      </c>
      <c r="B178" s="396" t="str">
        <f>'SAISIE ASL'!L307</f>
        <v>Les revêtements  et les équipements (vestiaires et douches) sont en bon état.</v>
      </c>
      <c r="C178" s="397">
        <f>'SAISIE ASL'!M307</f>
        <v>3</v>
      </c>
      <c r="D178" s="388" t="str">
        <f>'SAISIE ASL'!N307</f>
        <v>Très Satisfaisant</v>
      </c>
      <c r="E178" s="389">
        <f>'SAISIE ASL'!O307</f>
        <v>0</v>
      </c>
      <c r="F178" s="390" t="str">
        <f>'SAISIE ASL'!$B$307</f>
        <v>R</v>
      </c>
      <c r="G178" s="414"/>
      <c r="H178" s="391"/>
    </row>
    <row r="179" spans="1:8" ht="31.5" x14ac:dyDescent="0.25">
      <c r="A179" s="385">
        <f>'SAISIE ASL'!K314</f>
        <v>269</v>
      </c>
      <c r="B179" s="386" t="str">
        <f>'SAISIE ASL'!L314</f>
        <v>Si existants, les espaces et/ou les équipements à destination des enfants sont en bon état.</v>
      </c>
      <c r="C179" s="387">
        <f>'SAISIE ASL'!M314</f>
        <v>3</v>
      </c>
      <c r="D179" s="388" t="str">
        <f>'SAISIE ASL'!N314</f>
        <v>Très Satisfaisant</v>
      </c>
      <c r="E179" s="389">
        <f>'SAISIE ASL'!O314</f>
        <v>0</v>
      </c>
      <c r="F179" s="390" t="str">
        <f>'SAISIE ASL'!$B$314</f>
        <v>R</v>
      </c>
      <c r="G179" s="414"/>
      <c r="H179" s="391"/>
    </row>
    <row r="180" spans="1:8" x14ac:dyDescent="0.25">
      <c r="A180" s="385">
        <f>'SAISIE ASL'!K324</f>
        <v>278</v>
      </c>
      <c r="B180" s="398" t="str">
        <f>'SAISIE ASL'!L324</f>
        <v>La boutique ou l'espace de vente est en bon état.</v>
      </c>
      <c r="C180" s="387">
        <f>'SAISIE ASL'!M324</f>
        <v>3</v>
      </c>
      <c r="D180" s="388" t="str">
        <f>'SAISIE ASL'!N324</f>
        <v>Très Satisfaisant</v>
      </c>
      <c r="E180" s="394" t="str">
        <f>'SAISIE ASL'!O324</f>
        <v/>
      </c>
      <c r="F180" s="399" t="str">
        <f>'SAISIE ASL'!$B$324</f>
        <v>NR</v>
      </c>
      <c r="G180" s="414"/>
      <c r="H180" s="391"/>
    </row>
    <row r="181" spans="1:8" x14ac:dyDescent="0.25">
      <c r="A181" s="385">
        <f>'SAISIE ASL'!K341</f>
        <v>293</v>
      </c>
      <c r="B181" s="386" t="str">
        <f>'SAISIE ASL'!L341</f>
        <v>L'espace de petite restauration est en bon état.</v>
      </c>
      <c r="C181" s="387">
        <f>'SAISIE ASL'!M341</f>
        <v>3</v>
      </c>
      <c r="D181" s="388" t="str">
        <f>'SAISIE ASL'!N341</f>
        <v>Très Satisfaisant</v>
      </c>
      <c r="E181" s="394" t="str">
        <f>'SAISIE ASL'!O341</f>
        <v/>
      </c>
      <c r="F181" s="399" t="str">
        <f>'SAISIE ASL'!B341</f>
        <v>R</v>
      </c>
      <c r="G181" s="414"/>
      <c r="H181" s="391"/>
    </row>
    <row r="182" spans="1:8" x14ac:dyDescent="0.25">
      <c r="A182" s="385">
        <f>'SAISIE ASL'!K342</f>
        <v>294</v>
      </c>
      <c r="B182" s="386" t="str">
        <f>'SAISIE ASL'!L342</f>
        <v>Le mobilier et la vaisselle de la petite restauration sont en bon état.</v>
      </c>
      <c r="C182" s="387">
        <f>'SAISIE ASL'!M342</f>
        <v>3</v>
      </c>
      <c r="D182" s="388" t="str">
        <f>'SAISIE ASL'!N342</f>
        <v>Très Satisfaisant</v>
      </c>
      <c r="E182" s="394" t="str">
        <f>'SAISIE ASL'!O342</f>
        <v/>
      </c>
      <c r="F182" s="399" t="str">
        <f>'SAISIE ASL'!B342</f>
        <v>R</v>
      </c>
      <c r="G182" s="414"/>
      <c r="H182" s="391"/>
    </row>
    <row r="183" spans="1:8" s="384" customFormat="1" ht="29.25" customHeight="1" x14ac:dyDescent="0.3">
      <c r="A183" s="383"/>
      <c r="B183" s="453" t="str">
        <f>'RESULTAT GLOBAL'!C46</f>
        <v>▪ Confort</v>
      </c>
      <c r="C183" s="454" t="s">
        <v>22</v>
      </c>
      <c r="D183" s="454" t="s">
        <v>23</v>
      </c>
      <c r="E183" s="455" t="s">
        <v>24</v>
      </c>
      <c r="F183" s="456" t="s">
        <v>592</v>
      </c>
      <c r="G183" s="457" t="s">
        <v>593</v>
      </c>
      <c r="H183" s="458" t="s">
        <v>594</v>
      </c>
    </row>
    <row r="184" spans="1:8" ht="31.5" x14ac:dyDescent="0.25">
      <c r="A184" s="385">
        <f>'SAISIE ASL'!K86</f>
        <v>72</v>
      </c>
      <c r="B184" s="386" t="str">
        <f>'SAISIE ASL'!L86</f>
        <v>Les extérieurs privatifs et l'entrée sont dotés de poubelles et de cendrier. Ils sont vidés régulièrement.</v>
      </c>
      <c r="C184" s="387">
        <f>'SAISIE ASL'!M86</f>
        <v>1</v>
      </c>
      <c r="D184" s="388" t="str">
        <f>'SAISIE ASL'!N86</f>
        <v>OUI</v>
      </c>
      <c r="E184" s="389" t="str">
        <f>'SAISIE ASL'!O86</f>
        <v/>
      </c>
      <c r="F184" s="408" t="str">
        <f>'SAISIE ASL'!$B$86</f>
        <v>NR</v>
      </c>
      <c r="G184" s="414"/>
      <c r="H184" s="391"/>
    </row>
    <row r="185" spans="1:8" x14ac:dyDescent="0.25">
      <c r="A185" s="385">
        <f>'SAISIE ASL'!K92</f>
        <v>77</v>
      </c>
      <c r="B185" s="386" t="str">
        <f>'SAISIE ASL'!L92</f>
        <v>L'ensemble des extérieurs est bien éclairé.</v>
      </c>
      <c r="C185" s="387">
        <f>'SAISIE ASL'!M92</f>
        <v>3</v>
      </c>
      <c r="D185" s="388" t="str">
        <f>'SAISIE ASL'!N92</f>
        <v>OUI</v>
      </c>
      <c r="E185" s="389" t="str">
        <f>'SAISIE ASL'!O92</f>
        <v/>
      </c>
      <c r="F185" s="390" t="str">
        <f>'SAISIE ASL'!$B$92</f>
        <v>NR</v>
      </c>
      <c r="G185" s="414"/>
      <c r="H185" s="391"/>
    </row>
    <row r="186" spans="1:8" x14ac:dyDescent="0.25">
      <c r="A186" s="385">
        <f>'SAISIE ASL'!K104</f>
        <v>86</v>
      </c>
      <c r="B186" s="386" t="str">
        <f>'SAISIE ASL'!L104</f>
        <v>La structure dispose d'un espace d'accueil</v>
      </c>
      <c r="C186" s="387">
        <f>'SAISIE ASL'!M104</f>
        <v>3</v>
      </c>
      <c r="D186" s="388" t="str">
        <f>'SAISIE ASL'!N104</f>
        <v>OUI</v>
      </c>
      <c r="E186" s="389" t="str">
        <f>'SAISIE ASL'!O104</f>
        <v/>
      </c>
      <c r="F186" s="390" t="str">
        <f>'SAISIE ASL'!$B$104</f>
        <v>NR</v>
      </c>
      <c r="G186" s="414"/>
      <c r="H186" s="391"/>
    </row>
    <row r="187" spans="1:8" x14ac:dyDescent="0.25">
      <c r="A187" s="385">
        <f>'SAISIE ASL'!K110</f>
        <v>92</v>
      </c>
      <c r="B187" s="386" t="str">
        <f>'SAISIE ASL'!L110</f>
        <v>L'espace d'accueil dispose de sièges.</v>
      </c>
      <c r="C187" s="387">
        <f>'SAISIE ASL'!M110</f>
        <v>1</v>
      </c>
      <c r="D187" s="388" t="str">
        <f>'SAISIE ASL'!N110</f>
        <v>OUI</v>
      </c>
      <c r="E187" s="389" t="str">
        <f>'SAISIE ASL'!O110</f>
        <v/>
      </c>
      <c r="F187" s="390" t="str">
        <f>'SAISIE ASL'!$B$110</f>
        <v>R</v>
      </c>
      <c r="G187" s="414"/>
      <c r="H187" s="391"/>
    </row>
    <row r="188" spans="1:8" ht="31.5" x14ac:dyDescent="0.25">
      <c r="A188" s="385">
        <f>'SAISIE ASL'!K221</f>
        <v>190</v>
      </c>
      <c r="B188" s="396" t="str">
        <f>'SAISIE ASL'!L221</f>
        <v>Les conditions de transport sont agréables. Le nombre de personnes transportées est adapté à la capacité du véhicule.</v>
      </c>
      <c r="C188" s="397">
        <f>'SAISIE ASL'!M221</f>
        <v>1</v>
      </c>
      <c r="D188" s="388" t="str">
        <f>'SAISIE ASL'!N221</f>
        <v>OUI</v>
      </c>
      <c r="E188" s="389">
        <f>'SAISIE ASL'!O221</f>
        <v>0</v>
      </c>
      <c r="F188" s="390" t="str">
        <f>'SAISIE ASL'!$B$221</f>
        <v>NR</v>
      </c>
      <c r="G188" s="414"/>
      <c r="H188" s="391"/>
    </row>
    <row r="189" spans="1:8" x14ac:dyDescent="0.25">
      <c r="A189" s="385">
        <f>'SAISIE ASL'!K255</f>
        <v>218</v>
      </c>
      <c r="B189" s="398" t="str">
        <f>'SAISIE ASL'!L255</f>
        <v>Présence de sièges sur le parcours de visite.</v>
      </c>
      <c r="C189" s="387">
        <f>'SAISIE ASL'!M255</f>
        <v>1</v>
      </c>
      <c r="D189" s="388" t="str">
        <f>'SAISIE ASL'!N255</f>
        <v>OUI</v>
      </c>
      <c r="E189" s="394" t="str">
        <f>'SAISIE ASL'!O255</f>
        <v/>
      </c>
      <c r="F189" s="400" t="str">
        <f>'SAISIE ASL'!$B$255</f>
        <v>R</v>
      </c>
      <c r="G189" s="414"/>
      <c r="H189" s="391"/>
    </row>
    <row r="190" spans="1:8" x14ac:dyDescent="0.25">
      <c r="A190" s="385">
        <f>'SAISIE ASL'!K292</f>
        <v>250</v>
      </c>
      <c r="B190" s="396" t="str">
        <f>'SAISIE ASL'!L292</f>
        <v>Les sanitaires sont bien équipés.</v>
      </c>
      <c r="C190" s="397">
        <f>'SAISIE ASL'!M292</f>
        <v>3</v>
      </c>
      <c r="D190" s="388" t="str">
        <f>'SAISIE ASL'!N292</f>
        <v>OUI</v>
      </c>
      <c r="E190" s="389" t="str">
        <f>'SAISIE ASL'!O292</f>
        <v/>
      </c>
      <c r="F190" s="390" t="str">
        <f>'SAISIE ASL'!B292</f>
        <v>R</v>
      </c>
      <c r="G190" s="414"/>
      <c r="H190" s="391"/>
    </row>
    <row r="191" spans="1:8" x14ac:dyDescent="0.25">
      <c r="A191" s="385">
        <f>'SAISIE ASL'!K293</f>
        <v>251</v>
      </c>
      <c r="B191" s="386" t="str">
        <f>'SAISIE ASL'!L293</f>
        <v>L'aspect général des sanitaires est accueillant.</v>
      </c>
      <c r="C191" s="387">
        <f>'SAISIE ASL'!M293</f>
        <v>3</v>
      </c>
      <c r="D191" s="388" t="str">
        <f>'SAISIE ASL'!N293</f>
        <v>OUI</v>
      </c>
      <c r="E191" s="389" t="str">
        <f>'SAISIE ASL'!O293</f>
        <v/>
      </c>
      <c r="F191" s="390" t="str">
        <f>'SAISIE ASL'!B293</f>
        <v>NR</v>
      </c>
      <c r="G191" s="414"/>
      <c r="H191" s="391"/>
    </row>
    <row r="192" spans="1:8" x14ac:dyDescent="0.25">
      <c r="A192" s="385">
        <f>'SAISIE ASL'!K300</f>
        <v>258</v>
      </c>
      <c r="B192" s="401" t="str">
        <f>'SAISIE ASL'!L300</f>
        <v>Le nombre de sanitaires est  adapté à la capacité d'accueil</v>
      </c>
      <c r="C192" s="387">
        <f>'SAISIE ASL'!M300</f>
        <v>3</v>
      </c>
      <c r="D192" s="388" t="str">
        <f>'SAISIE ASL'!N300</f>
        <v>OUI</v>
      </c>
      <c r="E192" s="389" t="str">
        <f>'SAISIE ASL'!O300</f>
        <v/>
      </c>
      <c r="F192" s="402" t="str">
        <f>'SAISIE ASL'!$B$300</f>
        <v>NR</v>
      </c>
      <c r="G192" s="414"/>
      <c r="H192" s="391"/>
    </row>
    <row r="193" spans="1:8" ht="31.5" x14ac:dyDescent="0.25">
      <c r="A193" s="385">
        <f>'SAISIE ASL'!K303</f>
        <v>260</v>
      </c>
      <c r="B193" s="396" t="str">
        <f>'SAISIE ASL'!L303</f>
        <v>Si l'activité nécessite un changement de tenue, la structure dispose d'un vestiaire adapté.</v>
      </c>
      <c r="C193" s="397">
        <f>'SAISIE ASL'!M303</f>
        <v>3</v>
      </c>
      <c r="D193" s="388" t="str">
        <f>'SAISIE ASL'!N303</f>
        <v>OUI</v>
      </c>
      <c r="E193" s="389">
        <f>'SAISIE ASL'!O303</f>
        <v>0</v>
      </c>
      <c r="F193" s="390" t="str">
        <f>'SAISIE ASL'!B303</f>
        <v>NR</v>
      </c>
      <c r="G193" s="414"/>
      <c r="H193" s="391"/>
    </row>
    <row r="194" spans="1:8" x14ac:dyDescent="0.25">
      <c r="A194" s="385">
        <f>'SAISIE ASL'!K304</f>
        <v>261</v>
      </c>
      <c r="B194" s="396" t="str">
        <f>'SAISIE ASL'!L304</f>
        <v>Les vestiaires sont équipés de patères et de bancs.</v>
      </c>
      <c r="C194" s="397">
        <f>'SAISIE ASL'!M304</f>
        <v>3</v>
      </c>
      <c r="D194" s="388" t="str">
        <f>'SAISIE ASL'!N304</f>
        <v>OUI</v>
      </c>
      <c r="E194" s="389">
        <f>'SAISIE ASL'!O304</f>
        <v>0</v>
      </c>
      <c r="F194" s="390" t="str">
        <f>'SAISIE ASL'!B304</f>
        <v>R</v>
      </c>
      <c r="G194" s="414"/>
      <c r="H194" s="391"/>
    </row>
    <row r="195" spans="1:8" ht="31.5" x14ac:dyDescent="0.25">
      <c r="A195" s="385">
        <f>'SAISIE ASL'!K305</f>
        <v>262</v>
      </c>
      <c r="B195" s="396" t="str">
        <f>'SAISIE ASL'!L305</f>
        <v>Les vestiaires sont équipés de casiers pour déposer les affaires personnelles ou un endroit sécurisé est proposé par le professionnel.</v>
      </c>
      <c r="C195" s="397">
        <f>'SAISIE ASL'!M305</f>
        <v>3</v>
      </c>
      <c r="D195" s="388" t="str">
        <f>'SAISIE ASL'!N305</f>
        <v>OUI</v>
      </c>
      <c r="E195" s="389">
        <f>'SAISIE ASL'!O305</f>
        <v>0</v>
      </c>
      <c r="F195" s="390" t="str">
        <f>'SAISIE ASL'!B305</f>
        <v>R</v>
      </c>
      <c r="G195" s="414"/>
      <c r="H195" s="391"/>
    </row>
    <row r="196" spans="1:8" ht="31.5" x14ac:dyDescent="0.25">
      <c r="A196" s="385">
        <f>'SAISIE ASL'!K306</f>
        <v>263</v>
      </c>
      <c r="B196" s="396" t="str">
        <f>'SAISIE ASL'!L306</f>
        <v>Les vestiaires sont équipés de cabines de douches ou une solution de rinçage existe à moins de 200 m.</v>
      </c>
      <c r="C196" s="397">
        <f>'SAISIE ASL'!M306</f>
        <v>3</v>
      </c>
      <c r="D196" s="388" t="str">
        <f>'SAISIE ASL'!N306</f>
        <v>OUI</v>
      </c>
      <c r="E196" s="389">
        <f>'SAISIE ASL'!O306</f>
        <v>0</v>
      </c>
      <c r="F196" s="390" t="str">
        <f>'SAISIE ASL'!B306</f>
        <v>NR</v>
      </c>
      <c r="G196" s="414"/>
      <c r="H196" s="391"/>
    </row>
    <row r="197" spans="1:8" x14ac:dyDescent="0.25">
      <c r="A197" s="385">
        <f>'SAISIE ASL'!K322</f>
        <v>276</v>
      </c>
      <c r="B197" s="398" t="str">
        <f>'SAISIE ASL'!L322</f>
        <v xml:space="preserve">La boutique ou espace de vente est accueillant. </v>
      </c>
      <c r="C197" s="387">
        <f>'SAISIE ASL'!M322</f>
        <v>3</v>
      </c>
      <c r="D197" s="388" t="str">
        <f>'SAISIE ASL'!N322</f>
        <v>Très Satisfaisant</v>
      </c>
      <c r="E197" s="394" t="str">
        <f>'SAISIE ASL'!O322</f>
        <v/>
      </c>
      <c r="F197" s="399" t="str">
        <f>'SAISIE ASL'!$B$322</f>
        <v>NR</v>
      </c>
      <c r="G197" s="414"/>
      <c r="H197" s="391"/>
    </row>
    <row r="198" spans="1:8" x14ac:dyDescent="0.25">
      <c r="A198" s="385">
        <f>'SAISIE ASL'!K339</f>
        <v>291</v>
      </c>
      <c r="B198" s="386" t="str">
        <f>'SAISIE ASL'!L339</f>
        <v>L'espace de petite restauration est accueillant.</v>
      </c>
      <c r="C198" s="387">
        <f>'SAISIE ASL'!M339</f>
        <v>3</v>
      </c>
      <c r="D198" s="388" t="str">
        <f>'SAISIE ASL'!N339</f>
        <v>Très Satisfaisant</v>
      </c>
      <c r="E198" s="394" t="str">
        <f>'SAISIE ASL'!O339</f>
        <v/>
      </c>
      <c r="F198" s="399" t="str">
        <f>'SAISIE ASL'!$B$339</f>
        <v>NR</v>
      </c>
      <c r="G198" s="414"/>
      <c r="H198" s="391"/>
    </row>
    <row r="199" spans="1:8" s="384" customFormat="1" ht="29.25" customHeight="1" x14ac:dyDescent="0.3">
      <c r="A199" s="383"/>
      <c r="B199" s="453" t="str">
        <f>'RESULTAT GLOBAL'!C47</f>
        <v>DEVELOPPEMENT DURABLE</v>
      </c>
      <c r="C199" s="454" t="s">
        <v>22</v>
      </c>
      <c r="D199" s="454" t="s">
        <v>23</v>
      </c>
      <c r="E199" s="455" t="s">
        <v>24</v>
      </c>
      <c r="F199" s="456" t="s">
        <v>592</v>
      </c>
      <c r="G199" s="457" t="s">
        <v>593</v>
      </c>
      <c r="H199" s="458" t="s">
        <v>594</v>
      </c>
    </row>
    <row r="200" spans="1:8" x14ac:dyDescent="0.25">
      <c r="A200" s="385">
        <f>'SAISIE ASL'!K374</f>
        <v>319</v>
      </c>
      <c r="B200" s="386" t="str">
        <f>'SAISIE ASL'!L374</f>
        <v>Le personnel a été sensibilisé au tri des déchets.</v>
      </c>
      <c r="C200" s="387">
        <f>'SAISIE ASL'!M374</f>
        <v>1</v>
      </c>
      <c r="D200" s="388" t="str">
        <f>'SAISIE ASL'!N374</f>
        <v>OUI</v>
      </c>
      <c r="E200" s="389">
        <f>'SAISIE ASL'!O374</f>
        <v>0</v>
      </c>
      <c r="F200" s="390" t="str">
        <f>'SAISIE ASL'!B374</f>
        <v>R</v>
      </c>
      <c r="G200" s="414"/>
      <c r="H200" s="391"/>
    </row>
    <row r="201" spans="1:8" ht="31.5" x14ac:dyDescent="0.25">
      <c r="A201" s="385">
        <f>'SAISIE ASL'!K376</f>
        <v>321</v>
      </c>
      <c r="B201" s="386" t="str">
        <f>'SAISIE ASL'!L376</f>
        <v>Pendant l'activité, le guide détient des sacs poubelle. Il collecte les déchets du groupe ou rencontrés.</v>
      </c>
      <c r="C201" s="387">
        <f>'SAISIE ASL'!M376</f>
        <v>3</v>
      </c>
      <c r="D201" s="388" t="str">
        <f>'SAISIE ASL'!N376</f>
        <v>OUI</v>
      </c>
      <c r="E201" s="389" t="str">
        <f>'SAISIE ASL'!O376</f>
        <v/>
      </c>
      <c r="F201" s="390" t="str">
        <f>'SAISIE ASL'!B376</f>
        <v>NR</v>
      </c>
      <c r="G201" s="414"/>
      <c r="H201" s="391"/>
    </row>
    <row r="202" spans="1:8" x14ac:dyDescent="0.25">
      <c r="A202" s="385">
        <f>'SAISIE ASL'!K378</f>
        <v>322</v>
      </c>
      <c r="B202" s="386" t="str">
        <f>'SAISIE ASL'!L378</f>
        <v>Le tri sélectif est mis en place dans l'établissement ou par le professionnel</v>
      </c>
      <c r="C202" s="387">
        <f>'SAISIE ASL'!M378</f>
        <v>1</v>
      </c>
      <c r="D202" s="388" t="str">
        <f>'SAISIE ASL'!N378</f>
        <v>OUI</v>
      </c>
      <c r="E202" s="403">
        <f>'SAISIE ASL'!O378</f>
        <v>0</v>
      </c>
      <c r="F202" s="390" t="str">
        <f>'SAISIE ASL'!B378</f>
        <v>R</v>
      </c>
      <c r="G202" s="414"/>
      <c r="H202" s="391"/>
    </row>
    <row r="203" spans="1:8" ht="31.5" x14ac:dyDescent="0.25">
      <c r="A203" s="385">
        <f>'SAISIE ASL'!K379</f>
        <v>323</v>
      </c>
      <c r="B203" s="386" t="str">
        <f>'SAISIE ASL'!L379</f>
        <v>L'établissement ou le professionnel mis en place au moins une mesure visant à réduire la production de déchets.</v>
      </c>
      <c r="C203" s="387">
        <f>'SAISIE ASL'!M379</f>
        <v>1</v>
      </c>
      <c r="D203" s="388" t="str">
        <f>'SAISIE ASL'!N379</f>
        <v>OUI</v>
      </c>
      <c r="E203" s="403">
        <f>'SAISIE ASL'!O379</f>
        <v>0</v>
      </c>
      <c r="F203" s="390" t="str">
        <f>'SAISIE ASL'!B379</f>
        <v>R</v>
      </c>
      <c r="G203" s="414"/>
      <c r="H203" s="391"/>
    </row>
    <row r="204" spans="1:8" ht="31.5" x14ac:dyDescent="0.25">
      <c r="A204" s="385">
        <f>'SAISIE ASL'!K380</f>
        <v>324</v>
      </c>
      <c r="B204" s="386" t="str">
        <f>'SAISIE ASL'!L380</f>
        <v>L'établissement ou le professionnel a mis en place au moins trois mesures visant à réduire la consommation d’eau et/ou la consommation énergétique.</v>
      </c>
      <c r="C204" s="387">
        <f>'SAISIE ASL'!M380</f>
        <v>1</v>
      </c>
      <c r="D204" s="388" t="str">
        <f>'SAISIE ASL'!N380</f>
        <v>OUI</v>
      </c>
      <c r="E204" s="403">
        <f>'SAISIE ASL'!O380</f>
        <v>0</v>
      </c>
      <c r="F204" s="390" t="str">
        <f>'SAISIE ASL'!B380</f>
        <v>R</v>
      </c>
      <c r="G204" s="414"/>
      <c r="H204" s="391"/>
    </row>
    <row r="205" spans="1:8" ht="31.5" x14ac:dyDescent="0.25">
      <c r="A205" s="385">
        <f>'SAISIE ASL'!K381</f>
        <v>325</v>
      </c>
      <c r="B205" s="386" t="str">
        <f>'SAISIE ASL'!L381</f>
        <v xml:space="preserve">L'établissement utilise au moins deux produits présentant un faible impact sur l'environnement. </v>
      </c>
      <c r="C205" s="387">
        <f>'SAISIE ASL'!M381</f>
        <v>1</v>
      </c>
      <c r="D205" s="388" t="str">
        <f>'SAISIE ASL'!N381</f>
        <v>OUI</v>
      </c>
      <c r="E205" s="403">
        <f>'SAISIE ASL'!O381</f>
        <v>0</v>
      </c>
      <c r="F205" s="390" t="str">
        <f>'SAISIE ASL'!B381</f>
        <v>R</v>
      </c>
      <c r="G205" s="414"/>
      <c r="H205" s="391"/>
    </row>
    <row r="206" spans="1:8" ht="31.5" x14ac:dyDescent="0.25">
      <c r="A206" s="385">
        <f>'SAISIE ASL'!K382</f>
        <v>326</v>
      </c>
      <c r="B206" s="386" t="str">
        <f>'SAISIE ASL'!L382</f>
        <v>Présence d'une information présentant les actions de l'établissement en faveur de l'environnement et/ou incitant les clients à participer</v>
      </c>
      <c r="C206" s="395">
        <f>'SAISIE ASL'!M382</f>
        <v>1</v>
      </c>
      <c r="D206" s="388" t="str">
        <f>'SAISIE ASL'!N382</f>
        <v>OUI</v>
      </c>
      <c r="E206" s="403">
        <f>'SAISIE ASL'!O382</f>
        <v>0</v>
      </c>
      <c r="F206" s="390" t="str">
        <f>'SAISIE ASL'!B382</f>
        <v>R</v>
      </c>
      <c r="G206" s="414"/>
      <c r="H206" s="391"/>
    </row>
    <row r="207" spans="1:8" ht="31.5" x14ac:dyDescent="0.25">
      <c r="A207" s="385">
        <f>'SAISIE ASL'!K383</f>
        <v>327</v>
      </c>
      <c r="B207" s="386" t="str">
        <f>'SAISIE ASL'!L383</f>
        <v>L’établissement a prévu de mettre au moins une mesure supplémentaire dans les 3 ans à venir</v>
      </c>
      <c r="C207" s="395">
        <f>'SAISIE ASL'!M383</f>
        <v>1</v>
      </c>
      <c r="D207" s="388" t="str">
        <f>'SAISIE ASL'!N383</f>
        <v>OUI</v>
      </c>
      <c r="E207" s="403">
        <f>'SAISIE ASL'!O383</f>
        <v>0</v>
      </c>
      <c r="F207" s="390" t="str">
        <f>'SAISIE ASL'!B383</f>
        <v>R</v>
      </c>
      <c r="G207" s="414"/>
      <c r="H207" s="391"/>
    </row>
    <row r="208" spans="1:8" x14ac:dyDescent="0.25">
      <c r="A208" s="385" t="e">
        <f>'SAISIE ASL'!#REF!</f>
        <v>#REF!</v>
      </c>
      <c r="B208" s="386" t="e">
        <f>'SAISIE ASL'!#REF!</f>
        <v>#REF!</v>
      </c>
      <c r="C208" s="395" t="e">
        <f>'SAISIE ASL'!#REF!</f>
        <v>#REF!</v>
      </c>
      <c r="D208" s="388" t="e">
        <f>'SAISIE ASL'!#REF!</f>
        <v>#REF!</v>
      </c>
      <c r="E208" s="403" t="e">
        <f>'SAISIE ASL'!#REF!</f>
        <v>#REF!</v>
      </c>
      <c r="F208" s="390" t="e">
        <f>'SAISIE ASL'!#REF!</f>
        <v>#REF!</v>
      </c>
      <c r="G208" s="414"/>
      <c r="H208" s="391"/>
    </row>
    <row r="209" spans="1:8" ht="31.5" x14ac:dyDescent="0.25">
      <c r="A209" s="385">
        <f>'SAISIE ASL'!K384</f>
        <v>328</v>
      </c>
      <c r="B209" s="386" t="str">
        <f>'SAISIE ASL'!L384</f>
        <v>Le golf a une gestion centralisée de l’eau via un pilotage informatique pour maîtriser la quantité d’eau</v>
      </c>
      <c r="C209" s="395">
        <f>'SAISIE ASL'!M384</f>
        <v>1</v>
      </c>
      <c r="D209" s="388" t="str">
        <f>'SAISIE ASL'!N384</f>
        <v>OUI</v>
      </c>
      <c r="E209" s="403" t="str">
        <f>'SAISIE ASL'!O384</f>
        <v/>
      </c>
      <c r="F209" s="390" t="str">
        <f>'SAISIE ASL'!B384</f>
        <v>R</v>
      </c>
      <c r="G209" s="414"/>
      <c r="H209" s="391"/>
    </row>
    <row r="210" spans="1:8" ht="31.5" x14ac:dyDescent="0.25">
      <c r="A210" s="385">
        <f>'SAISIE ASL'!K385</f>
        <v>329</v>
      </c>
      <c r="B210" s="386" t="str">
        <f>'SAISIE ASL'!L385</f>
        <v>Au minimum 20% de la surface du golf  restent sauvages pour préserver la faune et la flore</v>
      </c>
      <c r="C210" s="395">
        <f>'SAISIE ASL'!M385</f>
        <v>1</v>
      </c>
      <c r="D210" s="388" t="str">
        <f>'SAISIE ASL'!N385</f>
        <v>OUI</v>
      </c>
      <c r="E210" s="403" t="str">
        <f>'SAISIE ASL'!O385</f>
        <v/>
      </c>
      <c r="F210" s="390" t="str">
        <f>'SAISIE ASL'!B385</f>
        <v>R</v>
      </c>
      <c r="G210" s="414"/>
      <c r="H210" s="391"/>
    </row>
    <row r="211" spans="1:8" ht="31.5" x14ac:dyDescent="0.25">
      <c r="A211" s="385">
        <f>'SAISIE ASL'!K387</f>
        <v>330</v>
      </c>
      <c r="B211" s="386" t="str">
        <f>'SAISIE ASL'!L387</f>
        <v>L'établissement a sensibilisé son personnel à l'accueil des personnes en situation de handicap.</v>
      </c>
      <c r="C211" s="387">
        <f>'SAISIE ASL'!M387</f>
        <v>1</v>
      </c>
      <c r="D211" s="388" t="str">
        <f>'SAISIE ASL'!N387</f>
        <v>OUI</v>
      </c>
      <c r="E211" s="410">
        <f>'SAISIE ASL'!O387</f>
        <v>0</v>
      </c>
      <c r="F211" s="390" t="str">
        <f>'SAISIE ASL'!$B$387</f>
        <v>R</v>
      </c>
      <c r="G211" s="414"/>
      <c r="H211" s="391"/>
    </row>
    <row r="212" spans="1:8" ht="31.5" x14ac:dyDescent="0.25">
      <c r="A212" s="385">
        <f>'SAISIE ASL'!K390</f>
        <v>331</v>
      </c>
      <c r="B212" s="386" t="str">
        <f>'SAISIE ASL'!L390</f>
        <v>L'établissement privilégie des produits issus de la production locale (collation/pique-nique)</v>
      </c>
      <c r="C212" s="387">
        <f>'SAISIE ASL'!M390</f>
        <v>3</v>
      </c>
      <c r="D212" s="388" t="str">
        <f>'SAISIE ASL'!N390</f>
        <v>OUI</v>
      </c>
      <c r="E212" s="403">
        <f>'SAISIE ASL'!O390</f>
        <v>0</v>
      </c>
      <c r="F212" s="390" t="str">
        <f>'SAISIE ASL'!B390</f>
        <v>NR</v>
      </c>
      <c r="G212" s="414"/>
      <c r="H212" s="391"/>
    </row>
    <row r="213" spans="1:8" x14ac:dyDescent="0.25">
      <c r="A213" s="385">
        <f>'SAISIE ASL'!K391</f>
        <v>332</v>
      </c>
      <c r="B213" s="386" t="str">
        <f>'SAISIE ASL'!L391</f>
        <v>Présence d'informations touristiques locales.</v>
      </c>
      <c r="C213" s="387">
        <f>'SAISIE ASL'!M391</f>
        <v>3</v>
      </c>
      <c r="D213" s="388" t="str">
        <f>'SAISIE ASL'!N391</f>
        <v>OUI</v>
      </c>
      <c r="E213" s="403">
        <f>'SAISIE ASL'!O391</f>
        <v>0</v>
      </c>
      <c r="F213" s="390" t="str">
        <f>'SAISIE ASL'!B391</f>
        <v>R</v>
      </c>
      <c r="G213" s="414"/>
      <c r="H213" s="391"/>
    </row>
    <row r="214" spans="1:8" x14ac:dyDescent="0.25">
      <c r="A214" s="385">
        <f>'SAISIE ASL'!K392</f>
        <v>333</v>
      </c>
      <c r="B214" s="386" t="str">
        <f>'SAISIE ASL'!L392</f>
        <v>L'établissement a mis en place une action de valorisation du territoire.</v>
      </c>
      <c r="C214" s="387">
        <f>'SAISIE ASL'!M392</f>
        <v>3</v>
      </c>
      <c r="D214" s="388" t="str">
        <f>'SAISIE ASL'!N392</f>
        <v>OUI</v>
      </c>
      <c r="E214" s="403">
        <f>'SAISIE ASL'!O392</f>
        <v>0</v>
      </c>
      <c r="F214" s="390" t="str">
        <f>'SAISIE ASL'!B392</f>
        <v>R</v>
      </c>
      <c r="G214" s="414"/>
      <c r="H214" s="391"/>
    </row>
    <row r="215" spans="1:8" x14ac:dyDescent="0.25">
      <c r="A215" s="385">
        <f>'SAISIE ASL'!K393</f>
        <v>334</v>
      </c>
      <c r="B215" s="386" t="str">
        <f>'SAISIE ASL'!L393</f>
        <v>Le personnel peut conseiller le client pour des visites ou des activités touristiques.</v>
      </c>
      <c r="C215" s="387">
        <f>'SAISIE ASL'!M393</f>
        <v>3</v>
      </c>
      <c r="D215" s="388" t="str">
        <f>'SAISIE ASL'!N393</f>
        <v>OUI</v>
      </c>
      <c r="E215" s="403">
        <f>'SAISIE ASL'!O393</f>
        <v>0</v>
      </c>
      <c r="F215" s="390" t="str">
        <f>'SAISIE ASL'!B393</f>
        <v>NR</v>
      </c>
      <c r="G215" s="414"/>
      <c r="H215" s="391"/>
    </row>
    <row r="216" spans="1:8" ht="31.5" x14ac:dyDescent="0.25">
      <c r="A216" s="385">
        <f>'SAISIE ASL'!K394</f>
        <v>335</v>
      </c>
      <c r="B216" s="386" t="str">
        <f>'SAISIE ASL'!L394</f>
        <v>Les coordonnées et les horaires des services de proximité peuvent être communiqués au client.</v>
      </c>
      <c r="C216" s="387">
        <f>'SAISIE ASL'!M394</f>
        <v>1</v>
      </c>
      <c r="D216" s="388" t="str">
        <f>'SAISIE ASL'!N394</f>
        <v>OUI</v>
      </c>
      <c r="E216" s="403">
        <f>'SAISIE ASL'!O394</f>
        <v>0</v>
      </c>
      <c r="F216" s="390" t="str">
        <f>'SAISIE ASL'!B394</f>
        <v>R</v>
      </c>
      <c r="G216" s="414"/>
      <c r="H216" s="391"/>
    </row>
    <row r="217" spans="1:8" ht="31.5" x14ac:dyDescent="0.25">
      <c r="A217" s="385">
        <f>'SAISIE ASL'!K395</f>
        <v>336</v>
      </c>
      <c r="B217" s="386" t="str">
        <f>'SAISIE ASL'!L395</f>
        <v>L'exploitant a noué des relations partenariales avec d'autres prestataires pour proposer leurs services à ses clients : hôtels, activités…</v>
      </c>
      <c r="C217" s="387">
        <f>'SAISIE ASL'!M395</f>
        <v>1</v>
      </c>
      <c r="D217" s="388" t="str">
        <f>'SAISIE ASL'!N395</f>
        <v>OUI</v>
      </c>
      <c r="E217" s="403">
        <f>'SAISIE ASL'!O395</f>
        <v>0</v>
      </c>
      <c r="F217" s="390" t="str">
        <f>'SAISIE ASL'!B395</f>
        <v>NR</v>
      </c>
      <c r="G217" s="414"/>
      <c r="H217" s="391"/>
    </row>
    <row r="218" spans="1:8" s="384" customFormat="1" ht="29.25" customHeight="1" x14ac:dyDescent="0.3">
      <c r="A218" s="383"/>
      <c r="B218" s="453" t="str">
        <f>'RESULTAT GLOBAL'!C48</f>
        <v>QUALITE DE LA PRESTATION</v>
      </c>
      <c r="C218" s="454" t="s">
        <v>22</v>
      </c>
      <c r="D218" s="454" t="s">
        <v>23</v>
      </c>
      <c r="E218" s="455" t="s">
        <v>24</v>
      </c>
      <c r="F218" s="456" t="s">
        <v>592</v>
      </c>
      <c r="G218" s="457" t="s">
        <v>593</v>
      </c>
      <c r="H218" s="458" t="s">
        <v>594</v>
      </c>
    </row>
    <row r="219" spans="1:8" x14ac:dyDescent="0.25">
      <c r="A219" s="385">
        <f>'SAISIE ASL'!K41</f>
        <v>35</v>
      </c>
      <c r="B219" s="398" t="str">
        <f>'SAISIE ASL'!L41</f>
        <v xml:space="preserve">Le site dispose d'une billetterie en ligne accessible toute l'année </v>
      </c>
      <c r="C219" s="411">
        <f>'SAISIE ASL'!M41</f>
        <v>3</v>
      </c>
      <c r="D219" s="388" t="str">
        <f>'SAISIE ASL'!N41</f>
        <v>OUI</v>
      </c>
      <c r="E219" s="389" t="str">
        <f>'SAISIE ASL'!O41</f>
        <v/>
      </c>
      <c r="F219" s="402" t="str">
        <f>'SAISIE ASL'!$B$41</f>
        <v>R</v>
      </c>
      <c r="G219" s="414"/>
      <c r="H219" s="391"/>
    </row>
    <row r="220" spans="1:8" x14ac:dyDescent="0.25">
      <c r="A220" s="385">
        <f>'SAISIE ASL'!K84</f>
        <v>70</v>
      </c>
      <c r="B220" s="386" t="str">
        <f>'SAISIE ASL'!L84</f>
        <v>Les enseignes et la signalétique (si existantes) sont homogènes.</v>
      </c>
      <c r="C220" s="387">
        <f>'SAISIE ASL'!M84</f>
        <v>1</v>
      </c>
      <c r="D220" s="388" t="str">
        <f>'SAISIE ASL'!N84</f>
        <v>OUI</v>
      </c>
      <c r="E220" s="389" t="str">
        <f>'SAISIE ASL'!O84</f>
        <v/>
      </c>
      <c r="F220" s="390" t="str">
        <f>'SAISIE ASL'!B84</f>
        <v>NR</v>
      </c>
      <c r="G220" s="414"/>
      <c r="H220" s="391"/>
    </row>
    <row r="221" spans="1:8" ht="31.5" x14ac:dyDescent="0.25">
      <c r="A221" s="385">
        <f>'SAISIE ASL'!K85</f>
        <v>71</v>
      </c>
      <c r="B221" s="386" t="str">
        <f>'SAISIE ASL'!L85</f>
        <v>La façade et l'entrée sont mises en valeur par un fleurissement, un élément décoratif, un éclairage, etc.</v>
      </c>
      <c r="C221" s="387">
        <f>'SAISIE ASL'!M85</f>
        <v>1</v>
      </c>
      <c r="D221" s="388" t="str">
        <f>'SAISIE ASL'!N85</f>
        <v>OUI</v>
      </c>
      <c r="E221" s="389" t="str">
        <f>'SAISIE ASL'!O85</f>
        <v/>
      </c>
      <c r="F221" s="390" t="str">
        <f>'SAISIE ASL'!B85</f>
        <v>NR</v>
      </c>
      <c r="G221" s="414"/>
      <c r="H221" s="391"/>
    </row>
    <row r="222" spans="1:8" ht="31.5" x14ac:dyDescent="0.25">
      <c r="A222" s="385">
        <f>'SAISIE ASL'!K88</f>
        <v>73</v>
      </c>
      <c r="B222" s="386" t="str">
        <f>'SAISIE ASL'!L88</f>
        <v>Le site dispose d'un parking privé ou public à moins de 200 mètres de l'entrée de la structure ou du lieu de rendez-vous</v>
      </c>
      <c r="C222" s="387">
        <f>'SAISIE ASL'!M88</f>
        <v>3</v>
      </c>
      <c r="D222" s="388" t="str">
        <f>'SAISIE ASL'!N88</f>
        <v>OUI</v>
      </c>
      <c r="E222" s="389">
        <f>'SAISIE ASL'!O88</f>
        <v>0</v>
      </c>
      <c r="F222" s="390" t="str">
        <f>'SAISIE ASL'!B88</f>
        <v>NR</v>
      </c>
      <c r="G222" s="414"/>
      <c r="H222" s="391"/>
    </row>
    <row r="223" spans="1:8" ht="31.5" x14ac:dyDescent="0.25">
      <c r="A223" s="385">
        <f>'SAISIE ASL'!K89</f>
        <v>74</v>
      </c>
      <c r="B223" s="386" t="str">
        <f>'SAISIE ASL'!L89</f>
        <v>La structure dispose d'une solution de stationnement pour les moyens de locomotion alternatifs à la voiture.</v>
      </c>
      <c r="C223" s="387">
        <f>'SAISIE ASL'!M89</f>
        <v>1</v>
      </c>
      <c r="D223" s="388" t="str">
        <f>'SAISIE ASL'!N89</f>
        <v>OUI</v>
      </c>
      <c r="E223" s="389" t="str">
        <f>'SAISIE ASL'!O89</f>
        <v/>
      </c>
      <c r="F223" s="390" t="str">
        <f>'SAISIE ASL'!B89</f>
        <v>NR</v>
      </c>
      <c r="G223" s="414"/>
      <c r="H223" s="391"/>
    </row>
    <row r="224" spans="1:8" x14ac:dyDescent="0.25">
      <c r="A224" s="385">
        <f>'SAISIE ASL'!K105</f>
        <v>87</v>
      </c>
      <c r="B224" s="386" t="str">
        <f>'SAISIE ASL'!L105</f>
        <v xml:space="preserve">L'aspect général de l'espace d'accueil est accueillant. </v>
      </c>
      <c r="C224" s="387">
        <f>'SAISIE ASL'!M105</f>
        <v>3</v>
      </c>
      <c r="D224" s="388" t="str">
        <f>'SAISIE ASL'!N105</f>
        <v>OUI</v>
      </c>
      <c r="E224" s="389" t="str">
        <f>'SAISIE ASL'!O105</f>
        <v/>
      </c>
      <c r="F224" s="390" t="str">
        <f>'SAISIE ASL'!B105</f>
        <v>NR</v>
      </c>
      <c r="G224" s="414"/>
      <c r="H224" s="391"/>
    </row>
    <row r="225" spans="1:8" x14ac:dyDescent="0.25">
      <c r="A225" s="385">
        <f>'SAISIE ASL'!K106</f>
        <v>88</v>
      </c>
      <c r="B225" s="386" t="str">
        <f>'SAISIE ASL'!L106</f>
        <v>L'agencement et l'ameublement de l'espace d'accueil sont harmonieux.</v>
      </c>
      <c r="C225" s="387">
        <f>'SAISIE ASL'!M106</f>
        <v>3</v>
      </c>
      <c r="D225" s="388" t="str">
        <f>'SAISIE ASL'!N106</f>
        <v>OUI</v>
      </c>
      <c r="E225" s="389" t="str">
        <f>'SAISIE ASL'!O106</f>
        <v/>
      </c>
      <c r="F225" s="390" t="str">
        <f>'SAISIE ASL'!B106</f>
        <v>NR</v>
      </c>
      <c r="G225" s="414"/>
      <c r="H225" s="391"/>
    </row>
    <row r="226" spans="1:8" x14ac:dyDescent="0.25">
      <c r="A226" s="385">
        <f>'SAISIE ASL'!K107</f>
        <v>89</v>
      </c>
      <c r="B226" s="386" t="str">
        <f>'SAISIE ASL'!L107</f>
        <v>L'espace d'accueil est bien ordonné.</v>
      </c>
      <c r="C226" s="387">
        <f>'SAISIE ASL'!M107</f>
        <v>3</v>
      </c>
      <c r="D226" s="388" t="str">
        <f>'SAISIE ASL'!N107</f>
        <v>OUI</v>
      </c>
      <c r="E226" s="389" t="str">
        <f>'SAISIE ASL'!O107</f>
        <v/>
      </c>
      <c r="F226" s="390" t="str">
        <f>'SAISIE ASL'!B107</f>
        <v>NR</v>
      </c>
      <c r="G226" s="414"/>
      <c r="H226" s="391"/>
    </row>
    <row r="227" spans="1:8" x14ac:dyDescent="0.25">
      <c r="A227" s="385" t="e">
        <f>'SAISIE ASL'!#REF!</f>
        <v>#REF!</v>
      </c>
      <c r="B227" s="396" t="e">
        <f>'SAISIE ASL'!#REF!</f>
        <v>#REF!</v>
      </c>
      <c r="C227" s="397" t="e">
        <f>'SAISIE ASL'!#REF!</f>
        <v>#REF!</v>
      </c>
      <c r="D227" s="388" t="e">
        <f>'SAISIE ASL'!#REF!</f>
        <v>#REF!</v>
      </c>
      <c r="E227" s="389" t="e">
        <f>'SAISIE ASL'!#REF!</f>
        <v>#REF!</v>
      </c>
      <c r="F227" s="390" t="e">
        <f>'SAISIE ASL'!#REF!</f>
        <v>#REF!</v>
      </c>
      <c r="G227" s="414"/>
      <c r="H227" s="391"/>
    </row>
    <row r="228" spans="1:8" x14ac:dyDescent="0.25">
      <c r="A228" s="385" t="e">
        <f>'SAISIE ASL'!#REF!</f>
        <v>#REF!</v>
      </c>
      <c r="B228" s="396" t="e">
        <f>'SAISIE ASL'!#REF!</f>
        <v>#REF!</v>
      </c>
      <c r="C228" s="397" t="e">
        <f>'SAISIE ASL'!#REF!</f>
        <v>#REF!</v>
      </c>
      <c r="D228" s="388" t="e">
        <f>'SAISIE ASL'!#REF!</f>
        <v>#REF!</v>
      </c>
      <c r="E228" s="389" t="e">
        <f>'SAISIE ASL'!#REF!</f>
        <v>#REF!</v>
      </c>
      <c r="F228" s="390" t="e">
        <f>'SAISIE ASL'!#REF!</f>
        <v>#REF!</v>
      </c>
      <c r="G228" s="414"/>
      <c r="H228" s="391"/>
    </row>
    <row r="229" spans="1:8" x14ac:dyDescent="0.25">
      <c r="A229" s="385" t="e">
        <f>'SAISIE ASL'!#REF!</f>
        <v>#REF!</v>
      </c>
      <c r="B229" s="396" t="e">
        <f>'SAISIE ASL'!#REF!</f>
        <v>#REF!</v>
      </c>
      <c r="C229" s="397" t="e">
        <f>'SAISIE ASL'!#REF!</f>
        <v>#REF!</v>
      </c>
      <c r="D229" s="388" t="e">
        <f>'SAISIE ASL'!#REF!</f>
        <v>#REF!</v>
      </c>
      <c r="E229" s="389" t="e">
        <f>'SAISIE ASL'!#REF!</f>
        <v>#REF!</v>
      </c>
      <c r="F229" s="390" t="e">
        <f>'SAISIE ASL'!#REF!</f>
        <v>#REF!</v>
      </c>
      <c r="G229" s="414"/>
      <c r="H229" s="391"/>
    </row>
    <row r="230" spans="1:8" ht="31.5" x14ac:dyDescent="0.25">
      <c r="A230" s="385">
        <f>'SAISIE ASL'!K217</f>
        <v>186</v>
      </c>
      <c r="B230" s="396" t="str">
        <f>'SAISIE ASL'!L217</f>
        <v>Si l'activité nécessite un déplacement, un acheminement collectif vers le lieu de pratique et/ou retour est proposé.</v>
      </c>
      <c r="C230" s="397">
        <f>'SAISIE ASL'!M217</f>
        <v>1</v>
      </c>
      <c r="D230" s="388" t="str">
        <f>'SAISIE ASL'!N217</f>
        <v>OUI</v>
      </c>
      <c r="E230" s="389">
        <f>'SAISIE ASL'!O217</f>
        <v>0</v>
      </c>
      <c r="F230" s="390" t="str">
        <f>'SAISIE ASL'!B217</f>
        <v>NR</v>
      </c>
      <c r="G230" s="414"/>
      <c r="H230" s="391"/>
    </row>
    <row r="231" spans="1:8" x14ac:dyDescent="0.25">
      <c r="A231" s="385">
        <f>'SAISIE ASL'!K218</f>
        <v>187</v>
      </c>
      <c r="B231" s="396" t="str">
        <f>'SAISIE ASL'!L218</f>
        <v>Le nom commercial est présent sur le véhicule.</v>
      </c>
      <c r="C231" s="397">
        <f>'SAISIE ASL'!M218</f>
        <v>1</v>
      </c>
      <c r="D231" s="388" t="str">
        <f>'SAISIE ASL'!N218</f>
        <v>OUI</v>
      </c>
      <c r="E231" s="389">
        <f>'SAISIE ASL'!O218</f>
        <v>0</v>
      </c>
      <c r="F231" s="390" t="str">
        <f>'SAISIE ASL'!B218</f>
        <v>R</v>
      </c>
      <c r="G231" s="414"/>
      <c r="H231" s="391"/>
    </row>
    <row r="232" spans="1:8" x14ac:dyDescent="0.25">
      <c r="A232" s="385">
        <f>'SAISIE ASL'!K233</f>
        <v>199</v>
      </c>
      <c r="B232" s="398" t="str">
        <f>'SAISIE ASL'!L233</f>
        <v>Globalement l'activité est bien organisée.</v>
      </c>
      <c r="C232" s="387">
        <f>'SAISIE ASL'!M233</f>
        <v>9</v>
      </c>
      <c r="D232" s="388" t="str">
        <f>'SAISIE ASL'!N233</f>
        <v>Très Satisfaisant</v>
      </c>
      <c r="E232" s="389">
        <f>'SAISIE ASL'!O233</f>
        <v>0</v>
      </c>
      <c r="F232" s="390" t="str">
        <f>'SAISIE ASL'!B233</f>
        <v>NR</v>
      </c>
      <c r="G232" s="414"/>
      <c r="H232" s="391"/>
    </row>
    <row r="233" spans="1:8" ht="31.5" x14ac:dyDescent="0.25">
      <c r="A233" s="385">
        <f>'SAISIE ASL'!K234</f>
        <v>200</v>
      </c>
      <c r="B233" s="398" t="str">
        <f>'SAISIE ASL'!L234</f>
        <v>L'activité correspond aux informations délivrées  par les supports de communication et lors des différents contacts.</v>
      </c>
      <c r="C233" s="387">
        <f>'SAISIE ASL'!M234</f>
        <v>9</v>
      </c>
      <c r="D233" s="388" t="str">
        <f>'SAISIE ASL'!N234</f>
        <v>Très Satisfaisant</v>
      </c>
      <c r="E233" s="389">
        <f>'SAISIE ASL'!O234</f>
        <v>0</v>
      </c>
      <c r="F233" s="390" t="str">
        <f>'SAISIE ASL'!B234</f>
        <v>NR</v>
      </c>
      <c r="G233" s="414"/>
      <c r="H233" s="391"/>
    </row>
    <row r="234" spans="1:8" x14ac:dyDescent="0.25">
      <c r="A234" s="385">
        <f>'SAISIE ASL'!K235</f>
        <v>201</v>
      </c>
      <c r="B234" s="398" t="str">
        <f>'SAISIE ASL'!L235</f>
        <v xml:space="preserve">L'environnement naturel de l'activité est agréable </v>
      </c>
      <c r="C234" s="387">
        <f>'SAISIE ASL'!M235</f>
        <v>3</v>
      </c>
      <c r="D234" s="388" t="str">
        <f>'SAISIE ASL'!N235</f>
        <v>OUI</v>
      </c>
      <c r="E234" s="389">
        <f>'SAISIE ASL'!O235</f>
        <v>0</v>
      </c>
      <c r="F234" s="390" t="str">
        <f>'SAISIE ASL'!B235</f>
        <v>NR</v>
      </c>
      <c r="G234" s="414"/>
      <c r="H234" s="391"/>
    </row>
    <row r="235" spans="1:8" x14ac:dyDescent="0.25">
      <c r="A235" s="385">
        <f>'SAISIE ASL'!K236</f>
        <v>202</v>
      </c>
      <c r="B235" s="398" t="str">
        <f>'SAISIE ASL'!L236</f>
        <v>L'activité réserve des moments forts ou particulièrement intéressants.</v>
      </c>
      <c r="C235" s="387">
        <f>'SAISIE ASL'!M236</f>
        <v>3</v>
      </c>
      <c r="D235" s="388" t="str">
        <f>'SAISIE ASL'!N236</f>
        <v>OUI</v>
      </c>
      <c r="E235" s="389">
        <f>'SAISIE ASL'!O236</f>
        <v>0</v>
      </c>
      <c r="F235" s="390" t="str">
        <f>'SAISIE ASL'!B236</f>
        <v>NR</v>
      </c>
      <c r="G235" s="414"/>
      <c r="H235" s="391"/>
    </row>
    <row r="236" spans="1:8" x14ac:dyDescent="0.25">
      <c r="A236" s="385">
        <f>'SAISIE ASL'!K237</f>
        <v>203</v>
      </c>
      <c r="B236" s="398" t="str">
        <f>'SAISIE ASL'!L237</f>
        <v>L'activité comprend des petits "plus"</v>
      </c>
      <c r="C236" s="387">
        <f>'SAISIE ASL'!M237</f>
        <v>3</v>
      </c>
      <c r="D236" s="388" t="str">
        <f>'SAISIE ASL'!N237</f>
        <v>OUI</v>
      </c>
      <c r="E236" s="389">
        <f>'SAISIE ASL'!O237</f>
        <v>0</v>
      </c>
      <c r="F236" s="390" t="str">
        <f>'SAISIE ASL'!B237</f>
        <v>NR</v>
      </c>
      <c r="G236" s="414"/>
      <c r="H236" s="391"/>
    </row>
    <row r="237" spans="1:8" x14ac:dyDescent="0.25">
      <c r="A237" s="385">
        <f>'SAISIE ASL'!K238</f>
        <v>204</v>
      </c>
      <c r="B237" s="398" t="str">
        <f>'SAISIE ASL'!L238</f>
        <v>Les horaires annoncés sont respectés.</v>
      </c>
      <c r="C237" s="387">
        <f>'SAISIE ASL'!M238</f>
        <v>3</v>
      </c>
      <c r="D237" s="388" t="str">
        <f>'SAISIE ASL'!N238</f>
        <v>OUI</v>
      </c>
      <c r="E237" s="389">
        <f>'SAISIE ASL'!O238</f>
        <v>0</v>
      </c>
      <c r="F237" s="390" t="str">
        <f>'SAISIE ASL'!B238</f>
        <v>NR</v>
      </c>
      <c r="G237" s="414"/>
      <c r="H237" s="391"/>
    </row>
    <row r="238" spans="1:8" x14ac:dyDescent="0.25">
      <c r="A238" s="385">
        <f>'SAISIE ASL'!K239</f>
        <v>205</v>
      </c>
      <c r="B238" s="398" t="str">
        <f>'SAISIE ASL'!L239</f>
        <v xml:space="preserve">L'activité se déroule dans une atmosphère conviviale </v>
      </c>
      <c r="C238" s="387">
        <f>'SAISIE ASL'!M239</f>
        <v>3</v>
      </c>
      <c r="D238" s="388" t="str">
        <f>'SAISIE ASL'!N239</f>
        <v>OUI</v>
      </c>
      <c r="E238" s="389">
        <f>'SAISIE ASL'!O239</f>
        <v>0</v>
      </c>
      <c r="F238" s="390" t="str">
        <f>'SAISIE ASL'!B239</f>
        <v>NR</v>
      </c>
      <c r="G238" s="414"/>
      <c r="H238" s="391"/>
    </row>
    <row r="239" spans="1:8" x14ac:dyDescent="0.25">
      <c r="A239" s="385">
        <f>'SAISIE ASL'!K274</f>
        <v>234</v>
      </c>
      <c r="B239" s="412" t="str">
        <f>'SAISIE ASL'!L274</f>
        <v>Ouverture du golf à l’année</v>
      </c>
      <c r="C239" s="387">
        <f>'SAISIE ASL'!M274</f>
        <v>3</v>
      </c>
      <c r="D239" s="388" t="str">
        <f>'SAISIE ASL'!N274</f>
        <v>OUI</v>
      </c>
      <c r="E239" s="394" t="str">
        <f>'SAISIE ASL'!O274</f>
        <v/>
      </c>
      <c r="F239" s="390" t="str">
        <f>'SAISIE ASL'!B274</f>
        <v>NR</v>
      </c>
      <c r="G239" s="414"/>
      <c r="H239" s="391"/>
    </row>
    <row r="240" spans="1:8" x14ac:dyDescent="0.25">
      <c r="A240" s="385">
        <f>'SAISIE ASL'!K275</f>
        <v>235</v>
      </c>
      <c r="B240" s="413" t="str">
        <f>'SAISIE ASL'!L275</f>
        <v>Existence d’un pro-shop avec espace de vente de produits consommables de base</v>
      </c>
      <c r="C240" s="387">
        <f>'SAISIE ASL'!M275</f>
        <v>3</v>
      </c>
      <c r="D240" s="388" t="str">
        <f>'SAISIE ASL'!N275</f>
        <v>OUI</v>
      </c>
      <c r="E240" s="394" t="str">
        <f>'SAISIE ASL'!O275</f>
        <v/>
      </c>
      <c r="F240" s="390" t="str">
        <f>'SAISIE ASL'!B275</f>
        <v>NR</v>
      </c>
      <c r="G240" s="414"/>
      <c r="H240" s="391"/>
    </row>
    <row r="241" spans="1:8" ht="31.5" x14ac:dyDescent="0.25">
      <c r="A241" s="385">
        <f>'SAISIE ASL'!K276</f>
        <v>236</v>
      </c>
      <c r="B241" s="414" t="str">
        <f>'SAISIE ASL'!L276</f>
        <v>Existence d’un club house avec bar-snack ou espace restauration ouvert les mêmes jours que le golf (au minimum jusqu’à 16h).</v>
      </c>
      <c r="C241" s="387">
        <f>'SAISIE ASL'!M276</f>
        <v>3</v>
      </c>
      <c r="D241" s="388" t="str">
        <f>'SAISIE ASL'!N276</f>
        <v>OUI</v>
      </c>
      <c r="E241" s="394" t="str">
        <f>'SAISIE ASL'!O276</f>
        <v/>
      </c>
      <c r="F241" s="390" t="str">
        <f>'SAISIE ASL'!B276</f>
        <v>NR</v>
      </c>
      <c r="G241" s="414"/>
      <c r="H241" s="391"/>
    </row>
    <row r="242" spans="1:8" x14ac:dyDescent="0.25">
      <c r="A242" s="385">
        <f>'SAISIE ASL'!K277</f>
        <v>237</v>
      </c>
      <c r="B242" s="412" t="str">
        <f>'SAISIE ASL'!L277</f>
        <v>Existence d’un practice</v>
      </c>
      <c r="C242" s="387">
        <f>'SAISIE ASL'!M277</f>
        <v>3</v>
      </c>
      <c r="D242" s="388" t="str">
        <f>'SAISIE ASL'!N277</f>
        <v>OUI</v>
      </c>
      <c r="E242" s="394" t="str">
        <f>'SAISIE ASL'!O277</f>
        <v/>
      </c>
      <c r="F242" s="390" t="str">
        <f>'SAISIE ASL'!B277</f>
        <v>NR</v>
      </c>
      <c r="G242" s="414"/>
      <c r="H242" s="391"/>
    </row>
    <row r="243" spans="1:8" x14ac:dyDescent="0.25">
      <c r="A243" s="385">
        <f>'SAISIE ASL'!K278</f>
        <v>238</v>
      </c>
      <c r="B243" s="398" t="str">
        <f>'SAISIE ASL'!L278</f>
        <v>Existence d’un putting green</v>
      </c>
      <c r="C243" s="387">
        <f>'SAISIE ASL'!M278</f>
        <v>3</v>
      </c>
      <c r="D243" s="388" t="str">
        <f>'SAISIE ASL'!N278</f>
        <v>OUI</v>
      </c>
      <c r="E243" s="394" t="str">
        <f>'SAISIE ASL'!O278</f>
        <v/>
      </c>
      <c r="F243" s="390" t="str">
        <f>'SAISIE ASL'!B278</f>
        <v>NR</v>
      </c>
      <c r="G243" s="414"/>
      <c r="H243" s="391"/>
    </row>
    <row r="244" spans="1:8" x14ac:dyDescent="0.25">
      <c r="A244" s="385">
        <f>'SAISIE ASL'!K279</f>
        <v>239</v>
      </c>
      <c r="B244" s="398" t="str">
        <f>'SAISIE ASL'!L279</f>
        <v>Existence d’un practice couvert</v>
      </c>
      <c r="C244" s="387">
        <f>'SAISIE ASL'!M279</f>
        <v>3</v>
      </c>
      <c r="D244" s="388" t="str">
        <f>'SAISIE ASL'!N279</f>
        <v>OUI</v>
      </c>
      <c r="E244" s="394" t="str">
        <f>'SAISIE ASL'!O279</f>
        <v/>
      </c>
      <c r="F244" s="390" t="str">
        <f>'SAISIE ASL'!B279</f>
        <v>NR</v>
      </c>
      <c r="G244" s="414"/>
      <c r="H244" s="391"/>
    </row>
    <row r="245" spans="1:8" x14ac:dyDescent="0.25">
      <c r="A245" s="385">
        <f>'SAISIE ASL'!K280</f>
        <v>240</v>
      </c>
      <c r="B245" s="412" t="str">
        <f>'SAISIE ASL'!L280</f>
        <v>Existence d’un bunker d’entrainement</v>
      </c>
      <c r="C245" s="387">
        <f>'SAISIE ASL'!M280</f>
        <v>3</v>
      </c>
      <c r="D245" s="388" t="str">
        <f>'SAISIE ASL'!N280</f>
        <v>OUI</v>
      </c>
      <c r="E245" s="394" t="str">
        <f>'SAISIE ASL'!O280</f>
        <v/>
      </c>
      <c r="F245" s="390" t="str">
        <f>'SAISIE ASL'!B280</f>
        <v>NR</v>
      </c>
      <c r="G245" s="414"/>
      <c r="H245" s="391"/>
    </row>
    <row r="246" spans="1:8" x14ac:dyDescent="0.25">
      <c r="A246" s="385">
        <f>'SAISIE ASL'!K281</f>
        <v>241</v>
      </c>
      <c r="B246" s="412" t="str">
        <f>'SAISIE ASL'!L281</f>
        <v>Présence de marques de départ</v>
      </c>
      <c r="C246" s="387">
        <f>'SAISIE ASL'!M281</f>
        <v>3</v>
      </c>
      <c r="D246" s="388" t="str">
        <f>'SAISIE ASL'!N281</f>
        <v>OUI</v>
      </c>
      <c r="E246" s="394" t="str">
        <f>'SAISIE ASL'!O281</f>
        <v/>
      </c>
      <c r="F246" s="390" t="str">
        <f>'SAISIE ASL'!B281</f>
        <v>NR</v>
      </c>
      <c r="G246" s="414"/>
      <c r="H246" s="391"/>
    </row>
    <row r="247" spans="1:8" x14ac:dyDescent="0.25">
      <c r="A247" s="385">
        <f>'SAISIE ASL'!K282</f>
        <v>242</v>
      </c>
      <c r="B247" s="412" t="str">
        <f>'SAISIE ASL'!L282</f>
        <v>Présence de lave-balles remplis d’eau régulièrement</v>
      </c>
      <c r="C247" s="387">
        <f>'SAISIE ASL'!M282</f>
        <v>3</v>
      </c>
      <c r="D247" s="388" t="str">
        <f>'SAISIE ASL'!N282</f>
        <v>OUI</v>
      </c>
      <c r="E247" s="394" t="str">
        <f>'SAISIE ASL'!O282</f>
        <v/>
      </c>
      <c r="F247" s="390" t="str">
        <f>'SAISIE ASL'!B282</f>
        <v>NR</v>
      </c>
      <c r="G247" s="414"/>
      <c r="H247" s="391"/>
    </row>
    <row r="248" spans="1:8" x14ac:dyDescent="0.25">
      <c r="A248" s="385">
        <f>'SAISIE ASL'!K283</f>
        <v>243</v>
      </c>
      <c r="B248" s="413" t="str">
        <f>'SAISIE ASL'!L283</f>
        <v>Présence de poubelles vidées régulièrement</v>
      </c>
      <c r="C248" s="387">
        <f>'SAISIE ASL'!M283</f>
        <v>3</v>
      </c>
      <c r="D248" s="388" t="str">
        <f>'SAISIE ASL'!N283</f>
        <v>OUI</v>
      </c>
      <c r="E248" s="394" t="str">
        <f>'SAISIE ASL'!O283</f>
        <v/>
      </c>
      <c r="F248" s="392" t="str">
        <f>'SAISIE ASL'!B283</f>
        <v>NR</v>
      </c>
      <c r="G248" s="422"/>
      <c r="H248" s="391"/>
    </row>
    <row r="249" spans="1:8" x14ac:dyDescent="0.25">
      <c r="A249" s="385">
        <f>'SAISIE ASL'!K284</f>
        <v>244</v>
      </c>
      <c r="B249" s="412" t="str">
        <f>'SAISIE ASL'!L284</f>
        <v>Du matériel d'entretien est mis à disposition sur le parcours.</v>
      </c>
      <c r="C249" s="387">
        <f>'SAISIE ASL'!M284</f>
        <v>3</v>
      </c>
      <c r="D249" s="388" t="str">
        <f>'SAISIE ASL'!N284</f>
        <v>OUI</v>
      </c>
      <c r="E249" s="394" t="str">
        <f>'SAISIE ASL'!O284</f>
        <v/>
      </c>
      <c r="F249" s="392" t="str">
        <f>'SAISIE ASL'!B284</f>
        <v>NR</v>
      </c>
      <c r="G249" s="422"/>
      <c r="H249" s="391"/>
    </row>
    <row r="250" spans="1:8" x14ac:dyDescent="0.25">
      <c r="A250" s="385">
        <f>'SAISIE ASL'!K285</f>
        <v>245</v>
      </c>
      <c r="B250" s="413" t="str">
        <f>'SAISIE ASL'!L285</f>
        <v>Présence d’une signalétique générale du parcours de Golf</v>
      </c>
      <c r="C250" s="387">
        <f>'SAISIE ASL'!M285</f>
        <v>3</v>
      </c>
      <c r="D250" s="388" t="str">
        <f>'SAISIE ASL'!N285</f>
        <v>OUI</v>
      </c>
      <c r="E250" s="394" t="str">
        <f>'SAISIE ASL'!O285</f>
        <v/>
      </c>
      <c r="F250" s="392" t="str">
        <f>'SAISIE ASL'!B285</f>
        <v>NR</v>
      </c>
      <c r="G250" s="422"/>
      <c r="H250" s="391"/>
    </row>
    <row r="251" spans="1:8" x14ac:dyDescent="0.25">
      <c r="A251" s="385">
        <f>'SAISIE ASL'!K286</f>
        <v>246</v>
      </c>
      <c r="B251" s="412" t="str">
        <f>'SAISIE ASL'!L286</f>
        <v xml:space="preserve">Présence d’une signalétique sur les départs de chaque trou </v>
      </c>
      <c r="C251" s="387">
        <f>'SAISIE ASL'!M286</f>
        <v>3</v>
      </c>
      <c r="D251" s="388" t="str">
        <f>'SAISIE ASL'!N286</f>
        <v>OUI</v>
      </c>
      <c r="E251" s="394" t="str">
        <f>'SAISIE ASL'!O286</f>
        <v/>
      </c>
      <c r="F251" s="392" t="str">
        <f>'SAISIE ASL'!B286</f>
        <v>NR</v>
      </c>
      <c r="G251" s="422"/>
      <c r="H251" s="391"/>
    </row>
    <row r="252" spans="1:8" x14ac:dyDescent="0.25">
      <c r="A252" s="385">
        <f>'SAISIE ASL'!K287</f>
        <v>247</v>
      </c>
      <c r="B252" s="412" t="str">
        <f>'SAISIE ASL'!L287</f>
        <v>Présence de repères de jeu sur chaque trou (distances au sol ou sur les côtés)</v>
      </c>
      <c r="C252" s="387">
        <f>'SAISIE ASL'!M287</f>
        <v>3</v>
      </c>
      <c r="D252" s="388" t="str">
        <f>'SAISIE ASL'!N287</f>
        <v>OUI</v>
      </c>
      <c r="E252" s="394" t="str">
        <f>'SAISIE ASL'!O287</f>
        <v/>
      </c>
      <c r="F252" s="392" t="str">
        <f>'SAISIE ASL'!B287</f>
        <v>NR</v>
      </c>
      <c r="G252" s="422"/>
      <c r="H252" s="391"/>
    </row>
    <row r="253" spans="1:8" x14ac:dyDescent="0.25">
      <c r="A253" s="385">
        <f>'SAISIE ASL'!K288</f>
        <v>248</v>
      </c>
      <c r="B253" s="413" t="str">
        <f>'SAISIE ASL'!L288</f>
        <v>La hauteur ou la fréquence des tontes est conforme</v>
      </c>
      <c r="C253" s="387">
        <f>'SAISIE ASL'!M288</f>
        <v>9</v>
      </c>
      <c r="D253" s="388" t="str">
        <f>'SAISIE ASL'!N288</f>
        <v>OUI</v>
      </c>
      <c r="E253" s="394" t="str">
        <f>'SAISIE ASL'!O288</f>
        <v/>
      </c>
      <c r="F253" s="392" t="str">
        <f>'SAISIE ASL'!B288</f>
        <v>NR</v>
      </c>
      <c r="G253" s="422"/>
      <c r="H253" s="391"/>
    </row>
    <row r="254" spans="1:8" x14ac:dyDescent="0.25">
      <c r="A254" s="385">
        <f>'SAISIE ASL'!K260</f>
        <v>222</v>
      </c>
      <c r="B254" s="415" t="str">
        <f>'SAISIE ASL'!L260</f>
        <v>Les activités sont adaptées à un large public familiale (enfants, adultes, senior/individuel, groupe…)</v>
      </c>
      <c r="C254" s="387">
        <f>'SAISIE ASL'!M260</f>
        <v>3</v>
      </c>
      <c r="D254" s="388" t="str">
        <f>'SAISIE ASL'!N260</f>
        <v>OUI</v>
      </c>
      <c r="E254" s="394" t="str">
        <f>'SAISIE ASL'!O260</f>
        <v/>
      </c>
      <c r="F254" s="423" t="str">
        <f>'SAISIE ASL'!B260</f>
        <v>NR</v>
      </c>
      <c r="G254" s="422"/>
      <c r="H254" s="391"/>
    </row>
    <row r="255" spans="1:8" ht="31.5" x14ac:dyDescent="0.25">
      <c r="A255" s="385">
        <f>'SAISIE ASL'!K261</f>
        <v>223</v>
      </c>
      <c r="B255" s="401" t="str">
        <f>'SAISIE ASL'!L261</f>
        <v xml:space="preserve">Le site a mis en place un dispositif de formation à la sécurité du personnel et assure un suivi de ses compétences </v>
      </c>
      <c r="C255" s="387">
        <f>'SAISIE ASL'!M261</f>
        <v>3</v>
      </c>
      <c r="D255" s="388" t="str">
        <f>'SAISIE ASL'!N261</f>
        <v>OUI</v>
      </c>
      <c r="E255" s="394" t="str">
        <f>'SAISIE ASL'!O261</f>
        <v/>
      </c>
      <c r="F255" s="423" t="str">
        <f>'SAISIE ASL'!B261</f>
        <v>NR</v>
      </c>
      <c r="G255" s="422"/>
      <c r="H255" s="391"/>
    </row>
    <row r="256" spans="1:8" x14ac:dyDescent="0.25">
      <c r="A256" s="385">
        <f>'SAISIE ASL'!K262</f>
        <v>224</v>
      </c>
      <c r="B256" s="401" t="str">
        <f>'SAISIE ASL'!L262</f>
        <v>Le personnel veille à la sécurité du visiteur</v>
      </c>
      <c r="C256" s="387">
        <f>'SAISIE ASL'!M262</f>
        <v>9</v>
      </c>
      <c r="D256" s="388" t="str">
        <f>'SAISIE ASL'!N262</f>
        <v>Très Satisfaisant</v>
      </c>
      <c r="E256" s="394" t="str">
        <f>'SAISIE ASL'!O262</f>
        <v/>
      </c>
      <c r="F256" s="423" t="str">
        <f>'SAISIE ASL'!B262</f>
        <v>NR</v>
      </c>
      <c r="G256" s="422"/>
      <c r="H256" s="391"/>
    </row>
    <row r="257" spans="1:8" x14ac:dyDescent="0.25">
      <c r="A257" s="385">
        <f>'SAISIE ASL'!K263</f>
        <v>225</v>
      </c>
      <c r="B257" s="401" t="str">
        <f>'SAISIE ASL'!L263</f>
        <v xml:space="preserve">Les consignes de sécurité sont visibles de tous et lisibles </v>
      </c>
      <c r="C257" s="387">
        <f>'SAISIE ASL'!M263</f>
        <v>3</v>
      </c>
      <c r="D257" s="388" t="str">
        <f>'SAISIE ASL'!N263</f>
        <v>OUI</v>
      </c>
      <c r="E257" s="394" t="str">
        <f>'SAISIE ASL'!O263</f>
        <v/>
      </c>
      <c r="F257" s="423" t="str">
        <f>'SAISIE ASL'!B263</f>
        <v>NR</v>
      </c>
      <c r="G257" s="422"/>
      <c r="H257" s="391"/>
    </row>
    <row r="258" spans="1:8" x14ac:dyDescent="0.25">
      <c r="A258" s="385">
        <f>'SAISIE ASL'!K270</f>
        <v>232</v>
      </c>
      <c r="B258" s="396" t="str">
        <f>'SAISIE ASL'!L270</f>
        <v>Le matériel est adapté à la morphologie du client.</v>
      </c>
      <c r="C258" s="397">
        <f>'SAISIE ASL'!M270</f>
        <v>1</v>
      </c>
      <c r="D258" s="388" t="str">
        <f>'SAISIE ASL'!N270</f>
        <v>OUI</v>
      </c>
      <c r="E258" s="394" t="str">
        <f>'SAISIE ASL'!O270</f>
        <v/>
      </c>
      <c r="F258" s="392" t="str">
        <f>'SAISIE ASL'!B270</f>
        <v>NR</v>
      </c>
      <c r="G258" s="422"/>
      <c r="H258" s="391"/>
    </row>
    <row r="259" spans="1:8" x14ac:dyDescent="0.25">
      <c r="A259" s="385">
        <f>'SAISIE ASL'!K271</f>
        <v>233</v>
      </c>
      <c r="B259" s="396" t="str">
        <f>'SAISIE ASL'!L271</f>
        <v>Le matériel est remis sec et prêt à l'emploi.</v>
      </c>
      <c r="C259" s="397">
        <f>'SAISIE ASL'!M271</f>
        <v>1</v>
      </c>
      <c r="D259" s="388" t="str">
        <f>'SAISIE ASL'!N271</f>
        <v>OUI</v>
      </c>
      <c r="E259" s="394" t="str">
        <f>'SAISIE ASL'!O271</f>
        <v/>
      </c>
      <c r="F259" s="392" t="str">
        <f>'SAISIE ASL'!B271</f>
        <v>NR</v>
      </c>
      <c r="G259" s="422"/>
      <c r="H259" s="391"/>
    </row>
    <row r="260" spans="1:8" x14ac:dyDescent="0.25">
      <c r="A260" s="385">
        <f>'SAISIE ASL'!K291</f>
        <v>249</v>
      </c>
      <c r="B260" s="396" t="str">
        <f>'SAISIE ASL'!L291</f>
        <v>La structure dispose de sanitaires</v>
      </c>
      <c r="C260" s="397">
        <f>'SAISIE ASL'!M291</f>
        <v>9</v>
      </c>
      <c r="D260" s="388" t="str">
        <f>'SAISIE ASL'!N291</f>
        <v>OUI</v>
      </c>
      <c r="E260" s="389" t="str">
        <f>'SAISIE ASL'!O291</f>
        <v/>
      </c>
      <c r="F260" s="392" t="str">
        <f>'SAISIE ASL'!$B$291</f>
        <v>NR</v>
      </c>
      <c r="G260" s="422"/>
      <c r="H260" s="391"/>
    </row>
    <row r="261" spans="1:8" x14ac:dyDescent="0.25">
      <c r="A261" s="385">
        <f>'SAISIE ASL'!K301</f>
        <v>259</v>
      </c>
      <c r="B261" s="396" t="str">
        <f>'SAISIE ASL'!L301</f>
        <v>Existence WC à mi-parcours</v>
      </c>
      <c r="C261" s="387">
        <f>'SAISIE ASL'!M301</f>
        <v>3</v>
      </c>
      <c r="D261" s="388" t="str">
        <f>'SAISIE ASL'!N301</f>
        <v>OUI</v>
      </c>
      <c r="E261" s="389" t="str">
        <f>'SAISIE ASL'!O301</f>
        <v/>
      </c>
      <c r="F261" s="390" t="str">
        <f>'SAISIE ASL'!$B$301</f>
        <v>NR</v>
      </c>
      <c r="G261" s="414"/>
      <c r="H261" s="391"/>
    </row>
    <row r="262" spans="1:8" x14ac:dyDescent="0.25">
      <c r="A262" s="385" t="e">
        <f>'SAISIE ASL'!#REF!</f>
        <v>#REF!</v>
      </c>
      <c r="B262" s="398" t="e">
        <f>'SAISIE ASL'!#REF!</f>
        <v>#REF!</v>
      </c>
      <c r="C262" s="387" t="e">
        <f>'SAISIE ASL'!#REF!</f>
        <v>#REF!</v>
      </c>
      <c r="D262" s="388" t="e">
        <f>'SAISIE ASL'!#REF!</f>
        <v>#REF!</v>
      </c>
      <c r="E262" s="389" t="e">
        <f>'SAISIE ASL'!#REF!</f>
        <v>#REF!</v>
      </c>
      <c r="F262" s="390" t="e">
        <f>'SAISIE ASL'!#REF!</f>
        <v>#REF!</v>
      </c>
      <c r="G262" s="414"/>
      <c r="H262" s="391"/>
    </row>
    <row r="263" spans="1:8" x14ac:dyDescent="0.25">
      <c r="A263" s="385">
        <f>'SAISIE ASL'!K325</f>
        <v>279</v>
      </c>
      <c r="B263" s="398" t="str">
        <f>'SAISIE ASL'!L325</f>
        <v>L'aménagement de la boutique est attractif et la boutique est bien achalandée.</v>
      </c>
      <c r="C263" s="387">
        <f>'SAISIE ASL'!M325</f>
        <v>3</v>
      </c>
      <c r="D263" s="388" t="str">
        <f>'SAISIE ASL'!N325</f>
        <v>OUI</v>
      </c>
      <c r="E263" s="394" t="str">
        <f>'SAISIE ASL'!O325</f>
        <v/>
      </c>
      <c r="F263" s="399" t="str">
        <f>'SAISIE ASL'!B325</f>
        <v>NR</v>
      </c>
      <c r="G263" s="414"/>
      <c r="H263" s="391"/>
    </row>
    <row r="264" spans="1:8" x14ac:dyDescent="0.25">
      <c r="A264" s="385">
        <f>'SAISIE ASL'!K326</f>
        <v>280</v>
      </c>
      <c r="B264" s="398" t="str">
        <f>'SAISIE ASL'!L326</f>
        <v>Les horaires d'ouverture de la boutique doivent correspondre à l'activité du site.</v>
      </c>
      <c r="C264" s="387">
        <f>'SAISIE ASL'!M326</f>
        <v>1</v>
      </c>
      <c r="D264" s="388" t="str">
        <f>'SAISIE ASL'!N326</f>
        <v>OUI</v>
      </c>
      <c r="E264" s="394" t="str">
        <f>'SAISIE ASL'!O326</f>
        <v/>
      </c>
      <c r="F264" s="399" t="str">
        <f>'SAISIE ASL'!B326</f>
        <v>NR</v>
      </c>
      <c r="G264" s="414"/>
      <c r="H264" s="391"/>
    </row>
    <row r="265" spans="1:8" x14ac:dyDescent="0.25">
      <c r="A265" s="385">
        <f>'SAISIE ASL'!K327</f>
        <v>281</v>
      </c>
      <c r="B265" s="398" t="str">
        <f>'SAISIE ASL'!L327</f>
        <v xml:space="preserve">La gamme de produits est diversifiée. </v>
      </c>
      <c r="C265" s="387">
        <f>'SAISIE ASL'!M327</f>
        <v>1</v>
      </c>
      <c r="D265" s="388" t="str">
        <f>'SAISIE ASL'!N327</f>
        <v>OUI</v>
      </c>
      <c r="E265" s="394" t="str">
        <f>'SAISIE ASL'!O327</f>
        <v/>
      </c>
      <c r="F265" s="399" t="str">
        <f>'SAISIE ASL'!B327</f>
        <v>NR</v>
      </c>
      <c r="G265" s="414"/>
      <c r="H265" s="391"/>
    </row>
    <row r="266" spans="1:8" x14ac:dyDescent="0.25">
      <c r="A266" s="385">
        <f>'SAISIE ASL'!K328</f>
        <v>282</v>
      </c>
      <c r="B266" s="398" t="str">
        <f>'SAISIE ASL'!L328</f>
        <v>La gamme de prix est large.</v>
      </c>
      <c r="C266" s="387">
        <f>'SAISIE ASL'!M328</f>
        <v>1</v>
      </c>
      <c r="D266" s="388" t="str">
        <f>'SAISIE ASL'!N328</f>
        <v>OUI</v>
      </c>
      <c r="E266" s="394" t="str">
        <f>'SAISIE ASL'!O328</f>
        <v/>
      </c>
      <c r="F266" s="399" t="str">
        <f>'SAISIE ASL'!B328</f>
        <v>NR</v>
      </c>
      <c r="G266" s="414"/>
      <c r="H266" s="391"/>
    </row>
    <row r="267" spans="1:8" x14ac:dyDescent="0.25">
      <c r="A267" s="385">
        <f>'SAISIE ASL'!K330</f>
        <v>284</v>
      </c>
      <c r="B267" s="398" t="str">
        <f>'SAISIE ASL'!L330</f>
        <v>Les produits valorisent la thématique du site.</v>
      </c>
      <c r="C267" s="387">
        <f>'SAISIE ASL'!M330</f>
        <v>1</v>
      </c>
      <c r="D267" s="388" t="str">
        <f>'SAISIE ASL'!N330</f>
        <v>OUI</v>
      </c>
      <c r="E267" s="394" t="str">
        <f>'SAISIE ASL'!O330</f>
        <v/>
      </c>
      <c r="F267" s="399" t="str">
        <f>'SAISIE ASL'!B330</f>
        <v>NR</v>
      </c>
      <c r="G267" s="414"/>
      <c r="H267" s="391"/>
    </row>
    <row r="268" spans="1:8" x14ac:dyDescent="0.25">
      <c r="A268" s="385">
        <f>'SAISIE ASL'!K331</f>
        <v>285</v>
      </c>
      <c r="B268" s="398" t="str">
        <f>'SAISIE ASL'!L331</f>
        <v>Sur demande un paquet cadeau est réalisé.</v>
      </c>
      <c r="C268" s="387">
        <f>'SAISIE ASL'!M331</f>
        <v>1</v>
      </c>
      <c r="D268" s="388" t="str">
        <f>'SAISIE ASL'!N331</f>
        <v>OUI</v>
      </c>
      <c r="E268" s="394" t="str">
        <f>'SAISIE ASL'!O331</f>
        <v/>
      </c>
      <c r="F268" s="399" t="str">
        <f>'SAISIE ASL'!B331</f>
        <v>NR</v>
      </c>
      <c r="G268" s="414"/>
      <c r="H268" s="391"/>
    </row>
    <row r="269" spans="1:8" x14ac:dyDescent="0.25">
      <c r="A269" s="385">
        <f>'SAISIE ASL'!K338</f>
        <v>290</v>
      </c>
      <c r="B269" s="386" t="str">
        <f>'SAISIE ASL'!L338</f>
        <v>L'espace de petite restauration dispose de sièges.</v>
      </c>
      <c r="C269" s="387">
        <f>'SAISIE ASL'!M338</f>
        <v>1</v>
      </c>
      <c r="D269" s="388" t="str">
        <f>'SAISIE ASL'!N338</f>
        <v>OUI</v>
      </c>
      <c r="E269" s="394" t="str">
        <f>'SAISIE ASL'!O338</f>
        <v/>
      </c>
      <c r="F269" s="399" t="str">
        <f>'SAISIE ASL'!$B$338</f>
        <v>NR</v>
      </c>
      <c r="G269" s="414"/>
      <c r="H269" s="391"/>
    </row>
    <row r="270" spans="1:8" x14ac:dyDescent="0.25">
      <c r="A270" s="385">
        <f>'SAISIE ASL'!K345</f>
        <v>297</v>
      </c>
      <c r="B270" s="398" t="str">
        <f>'SAISIE ASL'!L345</f>
        <v xml:space="preserve">Il existe un choix varié de produits </v>
      </c>
      <c r="C270" s="387">
        <f>'SAISIE ASL'!M345</f>
        <v>1</v>
      </c>
      <c r="D270" s="388" t="str">
        <f>'SAISIE ASL'!N345</f>
        <v>OUI</v>
      </c>
      <c r="E270" s="394" t="str">
        <f>'SAISIE ASL'!O345</f>
        <v/>
      </c>
      <c r="F270" s="399" t="str">
        <f>'SAISIE ASL'!$B$345</f>
        <v>NR</v>
      </c>
      <c r="G270" s="414"/>
      <c r="H270" s="391"/>
    </row>
    <row r="271" spans="1:8" ht="31.5" x14ac:dyDescent="0.25">
      <c r="A271" s="385">
        <f>'SAISIE ASL'!K350</f>
        <v>300</v>
      </c>
      <c r="B271" s="386" t="str">
        <f>'SAISIE ASL'!L350</f>
        <v>L'établissement prend connaissance des avis des consommateurs sur au moins 1 site.</v>
      </c>
      <c r="C271" s="395">
        <f>'SAISIE ASL'!M350</f>
        <v>1</v>
      </c>
      <c r="D271" s="388" t="str">
        <f>'SAISIE ASL'!N350</f>
        <v>OUI</v>
      </c>
      <c r="E271" s="389">
        <f>'SAISIE ASL'!O350</f>
        <v>0</v>
      </c>
      <c r="F271" s="393" t="str">
        <f>'SAISIE ASL'!B350</f>
        <v>NR</v>
      </c>
      <c r="G271" s="414"/>
      <c r="H271" s="391"/>
    </row>
    <row r="272" spans="1:8" ht="31.5" x14ac:dyDescent="0.25">
      <c r="A272" s="385">
        <f>'SAISIE ASL'!K351</f>
        <v>301</v>
      </c>
      <c r="B272" s="386" t="str">
        <f>'SAISIE ASL'!L351</f>
        <v>L'établissement a mis en place un système d'alerte pour être informé des avis de consommateurs.</v>
      </c>
      <c r="C272" s="395">
        <f>'SAISIE ASL'!M351</f>
        <v>1</v>
      </c>
      <c r="D272" s="388" t="str">
        <f>'SAISIE ASL'!N351</f>
        <v>OUI</v>
      </c>
      <c r="E272" s="389">
        <f>'SAISIE ASL'!O351</f>
        <v>0</v>
      </c>
      <c r="F272" s="393" t="str">
        <f>'SAISIE ASL'!B351</f>
        <v>R</v>
      </c>
      <c r="G272" s="414"/>
      <c r="H272" s="391"/>
    </row>
    <row r="273" spans="1:8" x14ac:dyDescent="0.25">
      <c r="A273" s="385">
        <f>'SAISIE ASL'!K352</f>
        <v>302</v>
      </c>
      <c r="B273" s="386" t="str">
        <f>'SAISIE ASL'!L352</f>
        <v>L'établissement exerce son droit de réponse aux avis de consommateurs</v>
      </c>
      <c r="C273" s="395">
        <f>'SAISIE ASL'!M352</f>
        <v>1</v>
      </c>
      <c r="D273" s="388" t="str">
        <f>'SAISIE ASL'!N352</f>
        <v>OUI</v>
      </c>
      <c r="E273" s="389">
        <f>'SAISIE ASL'!O352</f>
        <v>0</v>
      </c>
      <c r="F273" s="393" t="str">
        <f>'SAISIE ASL'!B352</f>
        <v>NR</v>
      </c>
      <c r="G273" s="414"/>
      <c r="H273" s="391"/>
    </row>
    <row r="274" spans="1:8" x14ac:dyDescent="0.25">
      <c r="A274" s="385">
        <f>'SAISIE ASL'!K353</f>
        <v>303</v>
      </c>
      <c r="B274" s="386" t="str">
        <f>'SAISIE ASL'!L353</f>
        <v>La réponse apportée par l'établissement est constructive.</v>
      </c>
      <c r="C274" s="395">
        <f>'SAISIE ASL'!M353</f>
        <v>1</v>
      </c>
      <c r="D274" s="388" t="str">
        <f>'SAISIE ASL'!N353</f>
        <v>OUI</v>
      </c>
      <c r="E274" s="389">
        <f>'SAISIE ASL'!O353</f>
        <v>0</v>
      </c>
      <c r="F274" s="393" t="str">
        <f>'SAISIE ASL'!B353</f>
        <v>NR</v>
      </c>
      <c r="G274" s="414"/>
      <c r="H274" s="391"/>
    </row>
    <row r="275" spans="1:8" ht="47.25" x14ac:dyDescent="0.25">
      <c r="A275" s="385">
        <f>'SAISIE ASL'!K355</f>
        <v>304</v>
      </c>
      <c r="B275" s="386" t="str">
        <f>'SAISIE ASL'!L355</f>
        <v>En fin d'activité, le professionnel remet le questionnaire de satisfaction et/ou indique au visiteur la possibilité de faire part de sa satisfaction (questionnaire papier ou numérique).</v>
      </c>
      <c r="C275" s="395">
        <f>'SAISIE ASL'!M355</f>
        <v>3</v>
      </c>
      <c r="D275" s="388" t="str">
        <f>'SAISIE ASL'!N355</f>
        <v>OUI</v>
      </c>
      <c r="E275" s="389">
        <f>'SAISIE ASL'!O355</f>
        <v>0</v>
      </c>
      <c r="F275" s="390" t="str">
        <f>'SAISIE ASL'!B355</f>
        <v>NR</v>
      </c>
      <c r="G275" s="414"/>
      <c r="H275" s="391"/>
    </row>
    <row r="276" spans="1:8" ht="31.5" x14ac:dyDescent="0.25">
      <c r="A276" s="385">
        <f>'SAISIE ASL'!K356</f>
        <v>305</v>
      </c>
      <c r="B276" s="398" t="str">
        <f>'SAISIE ASL'!L356</f>
        <v>Le questionnaire de satisfaction est disponible dans un endroit de passage du client au moment de son départ.</v>
      </c>
      <c r="C276" s="387">
        <f>'SAISIE ASL'!M356</f>
        <v>3</v>
      </c>
      <c r="D276" s="388" t="str">
        <f>'SAISIE ASL'!N356</f>
        <v>OUI</v>
      </c>
      <c r="E276" s="389">
        <f>'SAISIE ASL'!O356</f>
        <v>0</v>
      </c>
      <c r="F276" s="390" t="str">
        <f>'SAISIE ASL'!B356</f>
        <v>R</v>
      </c>
      <c r="G276" s="414"/>
      <c r="H276" s="391"/>
    </row>
    <row r="277" spans="1:8" x14ac:dyDescent="0.25">
      <c r="A277" s="385">
        <f>'SAISIE ASL'!K357</f>
        <v>306</v>
      </c>
      <c r="B277" s="398" t="str">
        <f>'SAISIE ASL'!L357</f>
        <v>Le questionnaire de satisfaction est traduit dans une langue étrangère.</v>
      </c>
      <c r="C277" s="395">
        <f>'SAISIE ASL'!M357</f>
        <v>3</v>
      </c>
      <c r="D277" s="388" t="str">
        <f>'SAISIE ASL'!N357</f>
        <v>OUI</v>
      </c>
      <c r="E277" s="416">
        <f>'SAISIE ASL'!O357</f>
        <v>0</v>
      </c>
      <c r="F277" s="390" t="str">
        <f>'SAISIE ASL'!B357</f>
        <v>R</v>
      </c>
      <c r="G277" s="414"/>
      <c r="H277" s="391"/>
    </row>
    <row r="278" spans="1:8" x14ac:dyDescent="0.25">
      <c r="A278" s="385">
        <f>'SAISIE ASL'!K358</f>
        <v>307</v>
      </c>
      <c r="B278" s="398" t="str">
        <f>'SAISIE ASL'!L358</f>
        <v>Le questionnaire de satisfaction est traduit dans une deuxième langue étrangère.</v>
      </c>
      <c r="C278" s="395">
        <f>'SAISIE ASL'!M358</f>
        <v>3</v>
      </c>
      <c r="D278" s="388" t="str">
        <f>'SAISIE ASL'!N358</f>
        <v>OUI</v>
      </c>
      <c r="E278" s="394">
        <f>'SAISIE ASL'!O358</f>
        <v>0</v>
      </c>
      <c r="F278" s="390" t="str">
        <f>'SAISIE ASL'!B358</f>
        <v>R</v>
      </c>
      <c r="G278" s="414"/>
      <c r="H278" s="391"/>
    </row>
    <row r="279" spans="1:8" ht="31.5" x14ac:dyDescent="0.25">
      <c r="A279" s="385">
        <f>'SAISIE ASL'!K359</f>
        <v>308</v>
      </c>
      <c r="B279" s="417" t="str">
        <f>'SAISIE ASL'!L359</f>
        <v>L'établissement apporte une réponse aux enquêtes de satisfaction mentionnant une insatisfaction notable et la traite comme une réclamation.</v>
      </c>
      <c r="C279" s="387">
        <f>'SAISIE ASL'!M359</f>
        <v>3</v>
      </c>
      <c r="D279" s="388" t="str">
        <f>'SAISIE ASL'!N359</f>
        <v>OUI</v>
      </c>
      <c r="E279" s="389">
        <f>'SAISIE ASL'!O359</f>
        <v>0</v>
      </c>
      <c r="F279" s="393" t="str">
        <f>'SAISIE ASL'!B359</f>
        <v>NR</v>
      </c>
      <c r="G279" s="414"/>
      <c r="H279" s="391"/>
    </row>
    <row r="280" spans="1:8" x14ac:dyDescent="0.25">
      <c r="A280" s="385">
        <f>'SAISIE ASL'!K360</f>
        <v>309</v>
      </c>
      <c r="B280" s="417" t="str">
        <f>'SAISIE ASL'!L360</f>
        <v>Les questionnaires et les enquêtes de satisfaction sont archivés.</v>
      </c>
      <c r="C280" s="387">
        <f>'SAISIE ASL'!M360</f>
        <v>1</v>
      </c>
      <c r="D280" s="388" t="str">
        <f>'SAISIE ASL'!N360</f>
        <v>OUI</v>
      </c>
      <c r="E280" s="389">
        <f>'SAISIE ASL'!O360</f>
        <v>0</v>
      </c>
      <c r="F280" s="393" t="str">
        <f>'SAISIE ASL'!B360</f>
        <v>NR</v>
      </c>
      <c r="G280" s="414"/>
      <c r="H280" s="391"/>
    </row>
    <row r="281" spans="1:8" ht="31.5" x14ac:dyDescent="0.25">
      <c r="A281" s="385">
        <f>'SAISIE ASL'!K361</f>
        <v>310</v>
      </c>
      <c r="B281" s="386" t="str">
        <f>'SAISIE ASL'!L361</f>
        <v xml:space="preserve">Si un plan d'actions a été établi suite au pré-audit ou à l'audit précédent, celui-ci a été complété. </v>
      </c>
      <c r="C281" s="395">
        <f>'SAISIE ASL'!M361</f>
        <v>1</v>
      </c>
      <c r="D281" s="388" t="str">
        <f>'SAISIE ASL'!N361</f>
        <v>OUI</v>
      </c>
      <c r="E281" s="389">
        <f>'SAISIE ASL'!O361</f>
        <v>0</v>
      </c>
      <c r="F281" s="393" t="str">
        <f>'SAISIE ASL'!B361</f>
        <v>R</v>
      </c>
      <c r="G281" s="414"/>
      <c r="H281" s="391"/>
    </row>
    <row r="282" spans="1:8" x14ac:dyDescent="0.25">
      <c r="A282" s="385">
        <f>'SAISIE ASL'!K363</f>
        <v>311</v>
      </c>
      <c r="B282" s="386" t="str">
        <f>'SAISIE ASL'!L363</f>
        <v xml:space="preserve">L’établissement a formalisé une procédure écrite pour le suivi des réclamations </v>
      </c>
      <c r="C282" s="395">
        <f>'SAISIE ASL'!M363</f>
        <v>3</v>
      </c>
      <c r="D282" s="388" t="str">
        <f>'SAISIE ASL'!N363</f>
        <v>OUI</v>
      </c>
      <c r="E282" s="389">
        <f>'SAISIE ASL'!O363</f>
        <v>0</v>
      </c>
      <c r="F282" s="393" t="str">
        <f>'SAISIE ASL'!B363</f>
        <v>R</v>
      </c>
      <c r="G282" s="414"/>
      <c r="H282" s="391"/>
    </row>
    <row r="283" spans="1:8" ht="31.5" x14ac:dyDescent="0.25">
      <c r="A283" s="385">
        <f>'SAISIE ASL'!K364</f>
        <v>312</v>
      </c>
      <c r="B283" s="386" t="str">
        <f>'SAISIE ASL'!L364</f>
        <v>L’établissement archive l'ensemble des réclamations dans un classeur dédié avec un tableau de suivi.</v>
      </c>
      <c r="C283" s="395">
        <f>'SAISIE ASL'!M364</f>
        <v>1</v>
      </c>
      <c r="D283" s="388" t="str">
        <f>'SAISIE ASL'!N364</f>
        <v>OUI</v>
      </c>
      <c r="E283" s="389">
        <f>'SAISIE ASL'!O364</f>
        <v>0</v>
      </c>
      <c r="F283" s="393" t="str">
        <f>'SAISIE ASL'!B364</f>
        <v>NR</v>
      </c>
      <c r="G283" s="414"/>
      <c r="H283" s="391"/>
    </row>
    <row r="284" spans="1:8" x14ac:dyDescent="0.25">
      <c r="A284" s="385">
        <f>'SAISIE ASL'!K365</f>
        <v>313</v>
      </c>
      <c r="B284" s="417" t="str">
        <f>'SAISIE ASL'!L365</f>
        <v>L'établissement dispose d'un courrier type de prise en compte d'une réclamation</v>
      </c>
      <c r="C284" s="395">
        <f>'SAISIE ASL'!M365</f>
        <v>1</v>
      </c>
      <c r="D284" s="388" t="str">
        <f>'SAISIE ASL'!N365</f>
        <v>OUI</v>
      </c>
      <c r="E284" s="389">
        <f>'SAISIE ASL'!O365</f>
        <v>0</v>
      </c>
      <c r="F284" s="393" t="str">
        <f>'SAISIE ASL'!B365</f>
        <v>R</v>
      </c>
      <c r="G284" s="414"/>
      <c r="H284" s="391"/>
    </row>
    <row r="285" spans="1:8" ht="31.5" x14ac:dyDescent="0.25">
      <c r="A285" s="385">
        <f>'SAISIE ASL'!K366</f>
        <v>314</v>
      </c>
      <c r="B285" s="417" t="str">
        <f>'SAISIE ASL'!L366</f>
        <v>L'établissement accuse réception des réclamations dans un délai de 72h et répond dans un délai maximum de 15 jours.</v>
      </c>
      <c r="C285" s="395">
        <f>'SAISIE ASL'!M366</f>
        <v>3</v>
      </c>
      <c r="D285" s="388" t="str">
        <f>'SAISIE ASL'!N366</f>
        <v>OUI</v>
      </c>
      <c r="E285" s="389">
        <f>'SAISIE ASL'!O366</f>
        <v>0</v>
      </c>
      <c r="F285" s="393" t="str">
        <f>'SAISIE ASL'!B366</f>
        <v>NR</v>
      </c>
      <c r="G285" s="414"/>
      <c r="H285" s="391"/>
    </row>
    <row r="286" spans="1:8" x14ac:dyDescent="0.25">
      <c r="A286" s="385">
        <f>'SAISIE ASL'!K367</f>
        <v>315</v>
      </c>
      <c r="B286" s="417" t="str">
        <f>'SAISIE ASL'!L367</f>
        <v>Les réponses aux réclamations sont personnalisées et constructives.</v>
      </c>
      <c r="C286" s="395">
        <f>'SAISIE ASL'!M367</f>
        <v>1</v>
      </c>
      <c r="D286" s="388" t="str">
        <f>'SAISIE ASL'!N367</f>
        <v>OUI</v>
      </c>
      <c r="E286" s="389">
        <f>'SAISIE ASL'!O367</f>
        <v>0</v>
      </c>
      <c r="F286" s="393" t="str">
        <f>'SAISIE ASL'!B367</f>
        <v>NR</v>
      </c>
      <c r="G286" s="414"/>
      <c r="H286" s="391"/>
    </row>
    <row r="287" spans="1:8" x14ac:dyDescent="0.25">
      <c r="A287" s="385">
        <f>'SAISIE ASL'!K369</f>
        <v>316</v>
      </c>
      <c r="B287" s="417" t="str">
        <f>'SAISIE ASL'!L369</f>
        <v>Un référent qualité est identifié dans l'établissement.</v>
      </c>
      <c r="C287" s="395">
        <f>'SAISIE ASL'!M369</f>
        <v>1</v>
      </c>
      <c r="D287" s="388" t="str">
        <f>'SAISIE ASL'!N369</f>
        <v>OUI</v>
      </c>
      <c r="E287" s="389">
        <f>'SAISIE ASL'!O369</f>
        <v>0</v>
      </c>
      <c r="F287" s="393" t="str">
        <f>'SAISIE ASL'!B369</f>
        <v>R</v>
      </c>
      <c r="G287" s="414"/>
      <c r="H287" s="391"/>
    </row>
    <row r="288" spans="1:8" x14ac:dyDescent="0.25">
      <c r="A288" s="385">
        <f>'SAISIE ASL'!K370</f>
        <v>317</v>
      </c>
      <c r="B288" s="415" t="str">
        <f>'SAISIE ASL'!L370</f>
        <v>L'écoute client est analysée</v>
      </c>
      <c r="C288" s="395">
        <f>'SAISIE ASL'!M370</f>
        <v>1</v>
      </c>
      <c r="D288" s="388" t="str">
        <f>'SAISIE ASL'!N370</f>
        <v>OUI</v>
      </c>
      <c r="E288" s="416">
        <f>'SAISIE ASL'!O370</f>
        <v>0</v>
      </c>
      <c r="F288" s="393" t="str">
        <f>'SAISIE ASL'!B370</f>
        <v>R</v>
      </c>
      <c r="G288" s="414"/>
      <c r="H288" s="391"/>
    </row>
    <row r="289" spans="1:8" x14ac:dyDescent="0.25">
      <c r="A289" s="385">
        <f>'SAISIE ASL'!K371</f>
        <v>318</v>
      </c>
      <c r="B289" s="415" t="str">
        <f>'SAISIE ASL'!L371</f>
        <v>Le site a une connaissance fine de ses publics et met en œuvre un outil de comptage des visiteurs.</v>
      </c>
      <c r="C289" s="395">
        <f>'SAISIE ASL'!M371</f>
        <v>1</v>
      </c>
      <c r="D289" s="388" t="str">
        <f>'SAISIE ASL'!N371</f>
        <v>OUI</v>
      </c>
      <c r="E289" s="410">
        <f>'SAISIE ASL'!O371</f>
        <v>0</v>
      </c>
      <c r="F289" s="393" t="str">
        <f>'SAISIE ASL'!B371</f>
        <v>R</v>
      </c>
      <c r="G289" s="414"/>
      <c r="H289" s="391"/>
    </row>
    <row r="290" spans="1:8" x14ac:dyDescent="0.25">
      <c r="A290" s="385">
        <f>'SAISIE ASL'!K404</f>
        <v>343</v>
      </c>
      <c r="B290" s="386" t="str">
        <f>'SAISIE ASL'!L404</f>
        <v>Il y a une identification des besoins de formation et des compétences.</v>
      </c>
      <c r="C290" s="418">
        <f>'SAISIE ASL'!M404</f>
        <v>1</v>
      </c>
      <c r="D290" s="388" t="str">
        <f>'SAISIE ASL'!N404</f>
        <v>OUI</v>
      </c>
      <c r="E290" s="419" t="str">
        <f>'SAISIE ASL'!O404</f>
        <v/>
      </c>
      <c r="F290" s="391" t="str">
        <f>'SAISIE ASL'!B404</f>
        <v>NR</v>
      </c>
      <c r="G290" s="414"/>
      <c r="H290" s="391"/>
    </row>
    <row r="291" spans="1:8" x14ac:dyDescent="0.25">
      <c r="A291" s="385">
        <f>'SAISIE ASL'!K405</f>
        <v>344</v>
      </c>
      <c r="B291" s="386" t="str">
        <f>'SAISIE ASL'!L405</f>
        <v>Le personnel est informé de la démarche qualité.</v>
      </c>
      <c r="C291" s="418">
        <f>'SAISIE ASL'!M405</f>
        <v>1</v>
      </c>
      <c r="D291" s="388" t="str">
        <f>'SAISIE ASL'!N405</f>
        <v>OUI</v>
      </c>
      <c r="E291" s="419" t="str">
        <f>'SAISIE ASL'!O405</f>
        <v/>
      </c>
      <c r="F291" s="391" t="str">
        <f>'SAISIE ASL'!B405</f>
        <v>R</v>
      </c>
      <c r="G291" s="414"/>
      <c r="H291" s="391"/>
    </row>
    <row r="292" spans="1:8" ht="31.5" x14ac:dyDescent="0.25">
      <c r="A292" s="385">
        <f>'SAISIE ASL'!K406</f>
        <v>345</v>
      </c>
      <c r="B292" s="386" t="str">
        <f>'SAISIE ASL'!L406</f>
        <v>Le manager s'assure que l'ensemble du personnel (y compris stagiaires  et  bénévoles) est informé de la démarche qualité.</v>
      </c>
      <c r="C292" s="387">
        <f>'SAISIE ASL'!M406</f>
        <v>1</v>
      </c>
      <c r="D292" s="388" t="str">
        <f>'SAISIE ASL'!N406</f>
        <v>OUI</v>
      </c>
      <c r="E292" s="419" t="str">
        <f>'SAISIE ASL'!O406</f>
        <v/>
      </c>
      <c r="F292" s="420" t="str">
        <f>'SAISIE ASL'!B406</f>
        <v>R</v>
      </c>
      <c r="G292" s="414"/>
      <c r="H292" s="391"/>
    </row>
    <row r="293" spans="1:8" ht="31.5" x14ac:dyDescent="0.25">
      <c r="A293" s="385">
        <f>'SAISIE ASL'!K407</f>
        <v>346</v>
      </c>
      <c r="B293" s="386" t="str">
        <f>'SAISIE ASL'!L407</f>
        <v xml:space="preserve">Une réunion du personnel annuelle sur le déploiement de la démarche qualité est organisée </v>
      </c>
      <c r="C293" s="418">
        <f>'SAISIE ASL'!M407</f>
        <v>1</v>
      </c>
      <c r="D293" s="388" t="str">
        <f>'SAISIE ASL'!N407</f>
        <v>OUI</v>
      </c>
      <c r="E293" s="419" t="str">
        <f>'SAISIE ASL'!O407</f>
        <v/>
      </c>
      <c r="F293" s="420" t="str">
        <f>'SAISIE ASL'!B407</f>
        <v>R</v>
      </c>
      <c r="G293" s="414"/>
      <c r="H293" s="391"/>
    </row>
    <row r="294" spans="1:8" x14ac:dyDescent="0.25">
      <c r="A294" s="385">
        <f>'SAISIE ASL'!K408</f>
        <v>347</v>
      </c>
      <c r="B294" s="386" t="str">
        <f>'SAISIE ASL'!L408</f>
        <v>Il y a une réunion de présentation de la saison et une réunion de bilan.</v>
      </c>
      <c r="C294" s="418">
        <f>'SAISIE ASL'!M408</f>
        <v>1</v>
      </c>
      <c r="D294" s="388" t="str">
        <f>'SAISIE ASL'!N408</f>
        <v>OUI</v>
      </c>
      <c r="E294" s="419" t="str">
        <f>'SAISIE ASL'!O408</f>
        <v/>
      </c>
      <c r="F294" s="391" t="str">
        <f>'SAISIE ASL'!B408</f>
        <v>NR</v>
      </c>
      <c r="G294" s="414"/>
      <c r="H294" s="391"/>
    </row>
    <row r="295" spans="1:8" ht="31.5" x14ac:dyDescent="0.25">
      <c r="A295" s="385">
        <f>'SAISIE ASL'!K409</f>
        <v>348</v>
      </c>
      <c r="B295" s="386" t="str">
        <f>'SAISIE ASL'!L409</f>
        <v>Il est remis un livret d'accueil aux nouveaux embauchés. Ce livret présente les principales caractéristiques de l'entreprise et son environnement proche.</v>
      </c>
      <c r="C295" s="387">
        <f>'SAISIE ASL'!M409</f>
        <v>1</v>
      </c>
      <c r="D295" s="388" t="str">
        <f>'SAISIE ASL'!N409</f>
        <v>OUI</v>
      </c>
      <c r="E295" s="419" t="str">
        <f>'SAISIE ASL'!O409</f>
        <v/>
      </c>
      <c r="F295" s="390" t="str">
        <f>'SAISIE ASL'!B409</f>
        <v>R</v>
      </c>
      <c r="G295" s="414"/>
      <c r="H295" s="391"/>
    </row>
    <row r="296" spans="1:8" x14ac:dyDescent="0.25">
      <c r="A296" s="385">
        <f>'SAISIE ASL'!K410</f>
        <v>349</v>
      </c>
      <c r="B296" s="386" t="str">
        <f>'SAISIE ASL'!L410</f>
        <v>Un plan de nettoyage et de maintenance est mis en œuvre dans l'établissement</v>
      </c>
      <c r="C296" s="418">
        <f>'SAISIE ASL'!M410</f>
        <v>1</v>
      </c>
      <c r="D296" s="388" t="str">
        <f>'SAISIE ASL'!N410</f>
        <v>OUI</v>
      </c>
      <c r="E296" s="419" t="str">
        <f>'SAISIE ASL'!O410</f>
        <v/>
      </c>
      <c r="F296" s="390" t="str">
        <f>'SAISIE ASL'!B410</f>
        <v>R</v>
      </c>
      <c r="G296" s="414"/>
      <c r="H296" s="391"/>
    </row>
    <row r="297" spans="1:8" x14ac:dyDescent="0.25">
      <c r="A297" s="385">
        <f>'SAISIE ASL'!K411</f>
        <v>350</v>
      </c>
      <c r="B297" s="386" t="str">
        <f>'SAISIE ASL'!L411</f>
        <v>Un plan d'action relatif à la démarche qualité est mis en place annuellement.</v>
      </c>
      <c r="C297" s="418">
        <f>'SAISIE ASL'!M411</f>
        <v>1</v>
      </c>
      <c r="D297" s="388" t="str">
        <f>'SAISIE ASL'!N411</f>
        <v>OUI</v>
      </c>
      <c r="E297" s="419" t="str">
        <f>'SAISIE ASL'!O411</f>
        <v/>
      </c>
      <c r="F297" s="390" t="str">
        <f>'SAISIE ASL'!B411</f>
        <v>R</v>
      </c>
      <c r="G297" s="414"/>
      <c r="H297" s="391"/>
    </row>
  </sheetData>
  <mergeCells count="1">
    <mergeCell ref="A1:H1"/>
  </mergeCells>
  <conditionalFormatting sqref="D2:D3">
    <cfRule type="cellIs" dxfId="334" priority="106" operator="equal">
      <formula>"Très Satisfaisant"</formula>
    </cfRule>
    <cfRule type="cellIs" dxfId="333" priority="107" operator="equal">
      <formula>"Satisfaisant"</formula>
    </cfRule>
    <cfRule type="cellIs" dxfId="332" priority="108" operator="equal">
      <formula>"Très Insatisfaisant"</formula>
    </cfRule>
    <cfRule type="cellIs" dxfId="331" priority="109" operator="equal">
      <formula>"Insatisfaisant"</formula>
    </cfRule>
    <cfRule type="cellIs" dxfId="330" priority="110" operator="equal">
      <formula>"OUI"</formula>
    </cfRule>
    <cfRule type="cellIs" dxfId="329" priority="111" operator="equal">
      <formula>"NON"</formula>
    </cfRule>
  </conditionalFormatting>
  <conditionalFormatting sqref="D4:D63">
    <cfRule type="cellIs" dxfId="328" priority="104" operator="equal">
      <formula>"NON"</formula>
    </cfRule>
    <cfRule type="cellIs" dxfId="327" priority="105" operator="equal">
      <formula>"OUI"</formula>
    </cfRule>
  </conditionalFormatting>
  <conditionalFormatting sqref="D4:D63">
    <cfRule type="cellIs" dxfId="326" priority="100" operator="equal">
      <formula>"Très Insatisfaisant"</formula>
    </cfRule>
    <cfRule type="cellIs" dxfId="325" priority="101" operator="equal">
      <formula>"Insatisfaisant"</formula>
    </cfRule>
    <cfRule type="cellIs" dxfId="324" priority="102" operator="equal">
      <formula>"Satisfaisant"</formula>
    </cfRule>
    <cfRule type="cellIs" dxfId="323" priority="103" operator="equal">
      <formula>"Très Satisfaisant"</formula>
    </cfRule>
  </conditionalFormatting>
  <conditionalFormatting sqref="D44:D45 D47:D50 D55:D58 D60 D62:D63">
    <cfRule type="cellIs" dxfId="322" priority="97" stopIfTrue="1" operator="equal">
      <formula>"Très Insatisfaisant"</formula>
    </cfRule>
    <cfRule type="cellIs" dxfId="321" priority="98" stopIfTrue="1" operator="equal">
      <formula>"Insatisfaisant"</formula>
    </cfRule>
    <cfRule type="cellIs" dxfId="320" priority="99" stopIfTrue="1" operator="equal">
      <formula>"Satisfaisant"</formula>
    </cfRule>
  </conditionalFormatting>
  <conditionalFormatting sqref="D65:D135">
    <cfRule type="cellIs" dxfId="319" priority="95" operator="equal">
      <formula>"NON"</formula>
    </cfRule>
    <cfRule type="cellIs" dxfId="318" priority="96" operator="equal">
      <formula>"OUI"</formula>
    </cfRule>
  </conditionalFormatting>
  <conditionalFormatting sqref="D65:D135">
    <cfRule type="cellIs" dxfId="317" priority="91" operator="equal">
      <formula>"Très Insatisfaisant"</formula>
    </cfRule>
    <cfRule type="cellIs" dxfId="316" priority="92" operator="equal">
      <formula>"Insatisfaisant"</formula>
    </cfRule>
    <cfRule type="cellIs" dxfId="315" priority="93" operator="equal">
      <formula>"Satisfaisant"</formula>
    </cfRule>
    <cfRule type="cellIs" dxfId="314" priority="94" operator="equal">
      <formula>"Très Satisfaisant"</formula>
    </cfRule>
  </conditionalFormatting>
  <conditionalFormatting sqref="D80 D83 D85 D88 D96 D130:D135">
    <cfRule type="cellIs" dxfId="313" priority="88" stopIfTrue="1" operator="equal">
      <formula>"Très Insatisfaisant"</formula>
    </cfRule>
    <cfRule type="cellIs" dxfId="312" priority="89" stopIfTrue="1" operator="equal">
      <formula>"Insatisfaisant"</formula>
    </cfRule>
    <cfRule type="cellIs" dxfId="311" priority="90" stopIfTrue="1" operator="equal">
      <formula>"Satisfaisant"</formula>
    </cfRule>
  </conditionalFormatting>
  <conditionalFormatting sqref="D64">
    <cfRule type="cellIs" dxfId="310" priority="82" operator="equal">
      <formula>"Très Satisfaisant"</formula>
    </cfRule>
    <cfRule type="cellIs" dxfId="309" priority="83" operator="equal">
      <formula>"Satisfaisant"</formula>
    </cfRule>
    <cfRule type="cellIs" dxfId="308" priority="84" operator="equal">
      <formula>"Très Insatisfaisant"</formula>
    </cfRule>
    <cfRule type="cellIs" dxfId="307" priority="85" operator="equal">
      <formula>"Insatisfaisant"</formula>
    </cfRule>
    <cfRule type="cellIs" dxfId="306" priority="86" operator="equal">
      <formula>"OUI"</formula>
    </cfRule>
    <cfRule type="cellIs" dxfId="305" priority="87" operator="equal">
      <formula>"NON"</formula>
    </cfRule>
  </conditionalFormatting>
  <conditionalFormatting sqref="D136">
    <cfRule type="cellIs" dxfId="304" priority="76" operator="equal">
      <formula>"Très Satisfaisant"</formula>
    </cfRule>
    <cfRule type="cellIs" dxfId="303" priority="77" operator="equal">
      <formula>"Satisfaisant"</formula>
    </cfRule>
    <cfRule type="cellIs" dxfId="302" priority="78" operator="equal">
      <formula>"Très Insatisfaisant"</formula>
    </cfRule>
    <cfRule type="cellIs" dxfId="301" priority="79" operator="equal">
      <formula>"Insatisfaisant"</formula>
    </cfRule>
    <cfRule type="cellIs" dxfId="300" priority="80" operator="equal">
      <formula>"OUI"</formula>
    </cfRule>
    <cfRule type="cellIs" dxfId="299" priority="81" operator="equal">
      <formula>"NON"</formula>
    </cfRule>
  </conditionalFormatting>
  <conditionalFormatting sqref="D137">
    <cfRule type="cellIs" dxfId="298" priority="70" operator="equal">
      <formula>"Très Satisfaisant"</formula>
    </cfRule>
    <cfRule type="cellIs" dxfId="297" priority="71" operator="equal">
      <formula>"Satisfaisant"</formula>
    </cfRule>
    <cfRule type="cellIs" dxfId="296" priority="72" operator="equal">
      <formula>"Très Insatisfaisant"</formula>
    </cfRule>
    <cfRule type="cellIs" dxfId="295" priority="73" operator="equal">
      <formula>"Insatisfaisant"</formula>
    </cfRule>
    <cfRule type="cellIs" dxfId="294" priority="74" operator="equal">
      <formula>"OUI"</formula>
    </cfRule>
    <cfRule type="cellIs" dxfId="293" priority="75" operator="equal">
      <formula>"NON"</formula>
    </cfRule>
  </conditionalFormatting>
  <conditionalFormatting sqref="D138:D159">
    <cfRule type="cellIs" dxfId="292" priority="68" operator="equal">
      <formula>"NON"</formula>
    </cfRule>
    <cfRule type="cellIs" dxfId="291" priority="69" operator="equal">
      <formula>"OUI"</formula>
    </cfRule>
  </conditionalFormatting>
  <conditionalFormatting sqref="D138:D159">
    <cfRule type="cellIs" dxfId="290" priority="64" operator="equal">
      <formula>"Très Insatisfaisant"</formula>
    </cfRule>
    <cfRule type="cellIs" dxfId="289" priority="65" operator="equal">
      <formula>"Insatisfaisant"</formula>
    </cfRule>
    <cfRule type="cellIs" dxfId="288" priority="66" operator="equal">
      <formula>"Satisfaisant"</formula>
    </cfRule>
    <cfRule type="cellIs" dxfId="287" priority="67" operator="equal">
      <formula>"Très Satisfaisant"</formula>
    </cfRule>
  </conditionalFormatting>
  <conditionalFormatting sqref="D147:D153 D157:D159">
    <cfRule type="cellIs" dxfId="286" priority="61" stopIfTrue="1" operator="equal">
      <formula>"Très Insatisfaisant"</formula>
    </cfRule>
    <cfRule type="cellIs" dxfId="285" priority="62" stopIfTrue="1" operator="equal">
      <formula>"Insatisfaisant"</formula>
    </cfRule>
    <cfRule type="cellIs" dxfId="284" priority="63" stopIfTrue="1" operator="equal">
      <formula>"Satisfaisant"</formula>
    </cfRule>
  </conditionalFormatting>
  <conditionalFormatting sqref="D160">
    <cfRule type="cellIs" dxfId="283" priority="55" operator="equal">
      <formula>"Très Satisfaisant"</formula>
    </cfRule>
    <cfRule type="cellIs" dxfId="282" priority="56" operator="equal">
      <formula>"Satisfaisant"</formula>
    </cfRule>
    <cfRule type="cellIs" dxfId="281" priority="57" operator="equal">
      <formula>"Très Insatisfaisant"</formula>
    </cfRule>
    <cfRule type="cellIs" dxfId="280" priority="58" operator="equal">
      <formula>"Insatisfaisant"</formula>
    </cfRule>
    <cfRule type="cellIs" dxfId="279" priority="59" operator="equal">
      <formula>"OUI"</formula>
    </cfRule>
    <cfRule type="cellIs" dxfId="278" priority="60" operator="equal">
      <formula>"NON"</formula>
    </cfRule>
  </conditionalFormatting>
  <conditionalFormatting sqref="D161:D182">
    <cfRule type="cellIs" dxfId="277" priority="53" operator="equal">
      <formula>"NON"</formula>
    </cfRule>
    <cfRule type="cellIs" dxfId="276" priority="54" operator="equal">
      <formula>"OUI"</formula>
    </cfRule>
  </conditionalFormatting>
  <conditionalFormatting sqref="D161:D182">
    <cfRule type="cellIs" dxfId="275" priority="49" operator="equal">
      <formula>"Très Insatisfaisant"</formula>
    </cfRule>
    <cfRule type="cellIs" dxfId="274" priority="50" operator="equal">
      <formula>"Insatisfaisant"</formula>
    </cfRule>
    <cfRule type="cellIs" dxfId="273" priority="51" operator="equal">
      <formula>"Satisfaisant"</formula>
    </cfRule>
    <cfRule type="cellIs" dxfId="272" priority="52" operator="equal">
      <formula>"Très Satisfaisant"</formula>
    </cfRule>
  </conditionalFormatting>
  <conditionalFormatting sqref="D170:D176 D180:D182">
    <cfRule type="cellIs" dxfId="271" priority="46" stopIfTrue="1" operator="equal">
      <formula>"Très Insatisfaisant"</formula>
    </cfRule>
    <cfRule type="cellIs" dxfId="270" priority="47" stopIfTrue="1" operator="equal">
      <formula>"Insatisfaisant"</formula>
    </cfRule>
    <cfRule type="cellIs" dxfId="269" priority="48" stopIfTrue="1" operator="equal">
      <formula>"Satisfaisant"</formula>
    </cfRule>
  </conditionalFormatting>
  <conditionalFormatting sqref="D183">
    <cfRule type="cellIs" dxfId="268" priority="40" operator="equal">
      <formula>"Très Satisfaisant"</formula>
    </cfRule>
    <cfRule type="cellIs" dxfId="267" priority="41" operator="equal">
      <formula>"Satisfaisant"</formula>
    </cfRule>
    <cfRule type="cellIs" dxfId="266" priority="42" operator="equal">
      <formula>"Très Insatisfaisant"</formula>
    </cfRule>
    <cfRule type="cellIs" dxfId="265" priority="43" operator="equal">
      <formula>"Insatisfaisant"</formula>
    </cfRule>
    <cfRule type="cellIs" dxfId="264" priority="44" operator="equal">
      <formula>"OUI"</formula>
    </cfRule>
    <cfRule type="cellIs" dxfId="263" priority="45" operator="equal">
      <formula>"NON"</formula>
    </cfRule>
  </conditionalFormatting>
  <conditionalFormatting sqref="D184:D198">
    <cfRule type="cellIs" dxfId="262" priority="38" operator="equal">
      <formula>"NON"</formula>
    </cfRule>
    <cfRule type="cellIs" dxfId="261" priority="39" operator="equal">
      <formula>"OUI"</formula>
    </cfRule>
  </conditionalFormatting>
  <conditionalFormatting sqref="D184:D198">
    <cfRule type="cellIs" dxfId="260" priority="34" operator="equal">
      <formula>"Très Insatisfaisant"</formula>
    </cfRule>
    <cfRule type="cellIs" dxfId="259" priority="35" operator="equal">
      <formula>"Insatisfaisant"</formula>
    </cfRule>
    <cfRule type="cellIs" dxfId="258" priority="36" operator="equal">
      <formula>"Satisfaisant"</formula>
    </cfRule>
    <cfRule type="cellIs" dxfId="257" priority="37" operator="equal">
      <formula>"Très Satisfaisant"</formula>
    </cfRule>
  </conditionalFormatting>
  <conditionalFormatting sqref="D189 D192 D197:D198">
    <cfRule type="cellIs" dxfId="256" priority="31" stopIfTrue="1" operator="equal">
      <formula>"Très Insatisfaisant"</formula>
    </cfRule>
    <cfRule type="cellIs" dxfId="255" priority="32" stopIfTrue="1" operator="equal">
      <formula>"Insatisfaisant"</formula>
    </cfRule>
    <cfRule type="cellIs" dxfId="254" priority="33" stopIfTrue="1" operator="equal">
      <formula>"Satisfaisant"</formula>
    </cfRule>
  </conditionalFormatting>
  <conditionalFormatting sqref="D199">
    <cfRule type="cellIs" dxfId="253" priority="25" operator="equal">
      <formula>"Très Satisfaisant"</formula>
    </cfRule>
    <cfRule type="cellIs" dxfId="252" priority="26" operator="equal">
      <formula>"Satisfaisant"</formula>
    </cfRule>
    <cfRule type="cellIs" dxfId="251" priority="27" operator="equal">
      <formula>"Très Insatisfaisant"</formula>
    </cfRule>
    <cfRule type="cellIs" dxfId="250" priority="28" operator="equal">
      <formula>"Insatisfaisant"</formula>
    </cfRule>
    <cfRule type="cellIs" dxfId="249" priority="29" operator="equal">
      <formula>"OUI"</formula>
    </cfRule>
    <cfRule type="cellIs" dxfId="248" priority="30" operator="equal">
      <formula>"NON"</formula>
    </cfRule>
  </conditionalFormatting>
  <conditionalFormatting sqref="D200:D217">
    <cfRule type="cellIs" dxfId="247" priority="23" operator="equal">
      <formula>"NON"</formula>
    </cfRule>
    <cfRule type="cellIs" dxfId="246" priority="24" operator="equal">
      <formula>"OUI"</formula>
    </cfRule>
  </conditionalFormatting>
  <conditionalFormatting sqref="D200:D217">
    <cfRule type="cellIs" dxfId="245" priority="19" operator="equal">
      <formula>"Très Insatisfaisant"</formula>
    </cfRule>
    <cfRule type="cellIs" dxfId="244" priority="20" operator="equal">
      <formula>"Insatisfaisant"</formula>
    </cfRule>
    <cfRule type="cellIs" dxfId="243" priority="21" operator="equal">
      <formula>"Satisfaisant"</formula>
    </cfRule>
    <cfRule type="cellIs" dxfId="242" priority="22" operator="equal">
      <formula>"Très Satisfaisant"</formula>
    </cfRule>
  </conditionalFormatting>
  <conditionalFormatting sqref="D211">
    <cfRule type="cellIs" dxfId="241" priority="16" stopIfTrue="1" operator="equal">
      <formula>"Très Insatisfaisant"</formula>
    </cfRule>
    <cfRule type="cellIs" dxfId="240" priority="17" stopIfTrue="1" operator="equal">
      <formula>"Insatisfaisant"</formula>
    </cfRule>
    <cfRule type="cellIs" dxfId="239" priority="18" stopIfTrue="1" operator="equal">
      <formula>"Satisfaisant"</formula>
    </cfRule>
  </conditionalFormatting>
  <conditionalFormatting sqref="D218">
    <cfRule type="cellIs" dxfId="238" priority="10" operator="equal">
      <formula>"Très Satisfaisant"</formula>
    </cfRule>
    <cfRule type="cellIs" dxfId="237" priority="11" operator="equal">
      <formula>"Satisfaisant"</formula>
    </cfRule>
    <cfRule type="cellIs" dxfId="236" priority="12" operator="equal">
      <formula>"Très Insatisfaisant"</formula>
    </cfRule>
    <cfRule type="cellIs" dxfId="235" priority="13" operator="equal">
      <formula>"Insatisfaisant"</formula>
    </cfRule>
    <cfRule type="cellIs" dxfId="234" priority="14" operator="equal">
      <formula>"OUI"</formula>
    </cfRule>
    <cfRule type="cellIs" dxfId="233" priority="15" operator="equal">
      <formula>"NON"</formula>
    </cfRule>
  </conditionalFormatting>
  <conditionalFormatting sqref="D219:D297">
    <cfRule type="cellIs" dxfId="232" priority="8" operator="equal">
      <formula>"NON"</formula>
    </cfRule>
    <cfRule type="cellIs" dxfId="231" priority="9" operator="equal">
      <formula>"OUI"</formula>
    </cfRule>
  </conditionalFormatting>
  <conditionalFormatting sqref="D219:D297">
    <cfRule type="cellIs" dxfId="230" priority="4" operator="equal">
      <formula>"Très Insatisfaisant"</formula>
    </cfRule>
    <cfRule type="cellIs" dxfId="229" priority="5" operator="equal">
      <formula>"Insatisfaisant"</formula>
    </cfRule>
    <cfRule type="cellIs" dxfId="228" priority="6" operator="equal">
      <formula>"Satisfaisant"</formula>
    </cfRule>
    <cfRule type="cellIs" dxfId="227" priority="7" operator="equal">
      <formula>"Très Satisfaisant"</formula>
    </cfRule>
  </conditionalFormatting>
  <conditionalFormatting sqref="D219 D239:D259 D263:D270 D278 D289:D297">
    <cfRule type="cellIs" dxfId="226" priority="1" stopIfTrue="1" operator="equal">
      <formula>"Très Insatisfaisant"</formula>
    </cfRule>
    <cfRule type="cellIs" dxfId="225" priority="2" stopIfTrue="1" operator="equal">
      <formula>"Insatisfaisant"</formula>
    </cfRule>
    <cfRule type="cellIs" dxfId="224" priority="3" stopIfTrue="1" operator="equal">
      <formula>"Satisfaisant"</formula>
    </cfRule>
  </conditionalFormatting>
  <pageMargins left="0.70866141732283472" right="0.70866141732283472" top="0.74803149606299213" bottom="0.74803149606299213" header="0.31496062992125984" footer="0.31496062992125984"/>
  <pageSetup paperSize="9" scale="35" fitToHeight="30"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sqref="A1:B5"/>
    </sheetView>
  </sheetViews>
  <sheetFormatPr baseColWidth="10" defaultColWidth="11.42578125" defaultRowHeight="12.75" x14ac:dyDescent="0.2"/>
  <cols>
    <col min="1" max="1" width="25.42578125" customWidth="1"/>
  </cols>
  <sheetData>
    <row r="1" spans="1:2" x14ac:dyDescent="0.2">
      <c r="A1" t="s">
        <v>40</v>
      </c>
      <c r="B1">
        <v>0.1</v>
      </c>
    </row>
    <row r="2" spans="1:2" ht="15.75" x14ac:dyDescent="0.2">
      <c r="A2" s="225" t="s">
        <v>243</v>
      </c>
      <c r="B2">
        <v>0.1</v>
      </c>
    </row>
    <row r="3" spans="1:2" x14ac:dyDescent="0.2">
      <c r="A3" t="s">
        <v>110</v>
      </c>
      <c r="B3">
        <v>0.2</v>
      </c>
    </row>
    <row r="4" spans="1:2" x14ac:dyDescent="0.2">
      <c r="A4" t="s">
        <v>112</v>
      </c>
      <c r="B4">
        <v>0.25</v>
      </c>
    </row>
    <row r="5" spans="1:2" x14ac:dyDescent="0.2">
      <c r="A5" t="s">
        <v>75</v>
      </c>
      <c r="B5">
        <v>0.35</v>
      </c>
    </row>
  </sheetData>
  <sortState ref="A1:B5">
    <sortCondition ref="B1:B5"/>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H359"/>
  <sheetViews>
    <sheetView view="pageBreakPreview" topLeftCell="A274" zoomScale="70" zoomScaleNormal="70" zoomScaleSheetLayoutView="70" workbookViewId="0">
      <selection activeCell="B323" sqref="B323"/>
    </sheetView>
  </sheetViews>
  <sheetFormatPr baseColWidth="10" defaultColWidth="11.42578125" defaultRowHeight="15" x14ac:dyDescent="0.2"/>
  <cols>
    <col min="1" max="1" width="5.5703125" customWidth="1"/>
    <col min="2" max="2" width="81.5703125" customWidth="1"/>
    <col min="3" max="3" width="4.7109375" customWidth="1"/>
    <col min="4" max="4" width="20.85546875" customWidth="1"/>
    <col min="5" max="5" width="57" style="651" customWidth="1"/>
    <col min="6" max="6" width="8.85546875" style="655" customWidth="1"/>
    <col min="7" max="7" width="60.7109375" style="658" customWidth="1"/>
  </cols>
  <sheetData>
    <row r="1" spans="1:8" s="377" customFormat="1" ht="28.5" x14ac:dyDescent="0.25">
      <c r="A1" s="729" t="s">
        <v>591</v>
      </c>
      <c r="B1" s="730"/>
      <c r="C1" s="730"/>
      <c r="D1" s="730"/>
      <c r="E1" s="730"/>
      <c r="F1" s="730"/>
      <c r="G1" s="730"/>
      <c r="H1" s="732"/>
    </row>
    <row r="2" spans="1:8" s="377" customFormat="1" ht="15.75" x14ac:dyDescent="0.25">
      <c r="A2" s="378"/>
      <c r="B2" s="379"/>
      <c r="C2" s="380"/>
      <c r="D2" s="378"/>
      <c r="E2" s="641"/>
      <c r="F2" s="380"/>
      <c r="G2" s="382"/>
      <c r="H2" s="382"/>
    </row>
    <row r="3" spans="1:8" s="384" customFormat="1" ht="37.5" x14ac:dyDescent="0.3">
      <c r="A3" s="383"/>
      <c r="B3" s="453" t="str">
        <f>'RESULTAT GLOBAL'!C41</f>
        <v>INFORMATION ET COMMUNICATION</v>
      </c>
      <c r="C3" s="454" t="s">
        <v>22</v>
      </c>
      <c r="D3" s="454" t="s">
        <v>23</v>
      </c>
      <c r="E3" s="642" t="s">
        <v>24</v>
      </c>
      <c r="F3" s="652" t="s">
        <v>592</v>
      </c>
      <c r="G3" s="458" t="s">
        <v>593</v>
      </c>
      <c r="H3" s="458" t="s">
        <v>594</v>
      </c>
    </row>
    <row r="4" spans="1:8" ht="31.5" x14ac:dyDescent="0.25">
      <c r="A4" s="594">
        <v>1</v>
      </c>
      <c r="B4" s="601" t="str">
        <f>'SAISIE ASL'!L4</f>
        <v>Au moins 2 actions de communication ou de promotion sont engagées par la structure et accessibles à la clientèle.</v>
      </c>
      <c r="C4" s="602">
        <f>'SAISIE ASL'!M4</f>
        <v>1</v>
      </c>
      <c r="D4" s="603" t="str">
        <f>'SAISIE ASL'!N4</f>
        <v>OUI</v>
      </c>
      <c r="E4" s="643">
        <f>'SAISIE ASL'!O4</f>
        <v>0</v>
      </c>
      <c r="F4" s="604" t="s">
        <v>309</v>
      </c>
      <c r="G4" s="656"/>
      <c r="H4" s="599"/>
    </row>
    <row r="5" spans="1:8" ht="31.5" x14ac:dyDescent="0.25">
      <c r="A5" s="594">
        <v>2</v>
      </c>
      <c r="B5" s="601" t="str">
        <f>'SAISIE ASL'!L5</f>
        <v>Les actions de communication ou de promotion de la structure sont effectuées à au moins 2 niveaux (local, régional, national, international).</v>
      </c>
      <c r="C5" s="602">
        <f>'SAISIE ASL'!M5</f>
        <v>1</v>
      </c>
      <c r="D5" s="603" t="str">
        <f>'SAISIE ASL'!N5</f>
        <v>OUI</v>
      </c>
      <c r="E5" s="643">
        <f>'SAISIE ASL'!O5</f>
        <v>0</v>
      </c>
      <c r="F5" s="604" t="s">
        <v>309</v>
      </c>
      <c r="G5" s="656"/>
      <c r="H5" s="599"/>
    </row>
    <row r="6" spans="1:8" ht="15.75" x14ac:dyDescent="0.25">
      <c r="A6" s="594">
        <v>3</v>
      </c>
      <c r="B6" s="601" t="str">
        <f>'SAISIE ASL'!L6</f>
        <v>L'établissement est présent sur les réseaux sociaux</v>
      </c>
      <c r="C6" s="602">
        <f>'SAISIE ASL'!M6</f>
        <v>1</v>
      </c>
      <c r="D6" s="603" t="str">
        <f>'SAISIE ASL'!N6</f>
        <v>OUI</v>
      </c>
      <c r="E6" s="643">
        <f>'SAISIE ASL'!O6</f>
        <v>0</v>
      </c>
      <c r="F6" s="604" t="s">
        <v>309</v>
      </c>
      <c r="G6" s="656"/>
      <c r="H6" s="599"/>
    </row>
    <row r="7" spans="1:8" ht="15.75" x14ac:dyDescent="0.25">
      <c r="A7" s="594">
        <v>4</v>
      </c>
      <c r="B7" s="601" t="str">
        <f>'SAISIE ASL'!L9</f>
        <v>La structure possède son propre outil de communication.</v>
      </c>
      <c r="C7" s="602">
        <f>'SAISIE ASL'!M9</f>
        <v>3</v>
      </c>
      <c r="D7" s="603" t="str">
        <f>'SAISIE ASL'!N9</f>
        <v>OUI</v>
      </c>
      <c r="E7" s="643" t="str">
        <f>'SAISIE ASL'!O9</f>
        <v/>
      </c>
      <c r="F7" s="604" t="s">
        <v>268</v>
      </c>
      <c r="G7" s="656"/>
      <c r="H7" s="599"/>
    </row>
    <row r="8" spans="1:8" ht="15.75" x14ac:dyDescent="0.25">
      <c r="A8" s="594">
        <v>5</v>
      </c>
      <c r="B8" s="601" t="str">
        <f>'SAISIE ASL'!L10</f>
        <v>La présentation de l'outil de communication est soignée et attractive.</v>
      </c>
      <c r="C8" s="602">
        <f>'SAISIE ASL'!M10</f>
        <v>3</v>
      </c>
      <c r="D8" s="603" t="str">
        <f>'SAISIE ASL'!N10</f>
        <v>Très Satisfaisant</v>
      </c>
      <c r="E8" s="643" t="str">
        <f>'SAISIE ASL'!O10</f>
        <v/>
      </c>
      <c r="F8" s="604" t="s">
        <v>268</v>
      </c>
      <c r="G8" s="656"/>
      <c r="H8" s="599"/>
    </row>
    <row r="9" spans="1:8" ht="15.75" x14ac:dyDescent="0.25">
      <c r="A9" s="594">
        <v>6</v>
      </c>
      <c r="B9" s="601" t="str">
        <f>'SAISIE ASL'!L11</f>
        <v xml:space="preserve">L'outil de communication est représentatif de l'offre. </v>
      </c>
      <c r="C9" s="602">
        <f>'SAISIE ASL'!M11</f>
        <v>3</v>
      </c>
      <c r="D9" s="603" t="str">
        <f>'SAISIE ASL'!N11</f>
        <v>OUI</v>
      </c>
      <c r="E9" s="643" t="str">
        <f>'SAISIE ASL'!O11</f>
        <v/>
      </c>
      <c r="F9" s="604" t="s">
        <v>268</v>
      </c>
      <c r="G9" s="656"/>
      <c r="H9" s="599"/>
    </row>
    <row r="10" spans="1:8" ht="31.5" x14ac:dyDescent="0.25">
      <c r="A10" s="594">
        <v>7</v>
      </c>
      <c r="B10" s="601" t="str">
        <f>'SAISIE ASL'!L12</f>
        <v>L'outil de communication contient les coordonnées du site : nom, adresse, site internet et courriel, numéro de téléphone.</v>
      </c>
      <c r="C10" s="602">
        <f>'SAISIE ASL'!M12</f>
        <v>1</v>
      </c>
      <c r="D10" s="603" t="str">
        <f>'SAISIE ASL'!N12</f>
        <v>OUI</v>
      </c>
      <c r="E10" s="643" t="str">
        <f>'SAISIE ASL'!O12</f>
        <v/>
      </c>
      <c r="F10" s="604" t="s">
        <v>268</v>
      </c>
      <c r="G10" s="656"/>
      <c r="H10" s="599"/>
    </row>
    <row r="11" spans="1:8" ht="63" x14ac:dyDescent="0.25">
      <c r="A11" s="594">
        <v>8</v>
      </c>
      <c r="B11" s="601" t="str">
        <f>'SAISIE ASL'!L13</f>
        <v>L'outil de communication contient des informations sur l'offre d'activités : types d'activités, présentation du contenu, durée, âge minimum (si minimum requis), niveau exigé (si minimum requis), restrictions d'activité (conditions météorologiques).</v>
      </c>
      <c r="C11" s="602">
        <f>'SAISIE ASL'!M13</f>
        <v>1</v>
      </c>
      <c r="D11" s="603" t="str">
        <f>'SAISIE ASL'!N13</f>
        <v>OUI</v>
      </c>
      <c r="E11" s="643" t="str">
        <f>'SAISIE ASL'!O13</f>
        <v/>
      </c>
      <c r="F11" s="604" t="s">
        <v>268</v>
      </c>
      <c r="G11" s="656"/>
      <c r="H11" s="599"/>
    </row>
    <row r="12" spans="1:8" ht="63" x14ac:dyDescent="0.25">
      <c r="A12" s="594">
        <v>9</v>
      </c>
      <c r="B12" s="601" t="str">
        <f>'SAISIE ASL'!L14</f>
        <v>L'outil de communication contient les informations pratiques suivantes : les périodes d'ouverture, le tarif des visites, moyens de paiement acceptés, accueil des personnes en situation de handicap, services annexes (prêt de matériel, transport, etc.).</v>
      </c>
      <c r="C12" s="602">
        <f>'SAISIE ASL'!M14</f>
        <v>1</v>
      </c>
      <c r="D12" s="603" t="str">
        <f>'SAISIE ASL'!N14</f>
        <v>OUI</v>
      </c>
      <c r="E12" s="643" t="str">
        <f>'SAISIE ASL'!O14</f>
        <v/>
      </c>
      <c r="F12" s="604" t="s">
        <v>268</v>
      </c>
      <c r="G12" s="656"/>
      <c r="H12" s="599"/>
    </row>
    <row r="13" spans="1:8" ht="15.75" x14ac:dyDescent="0.25">
      <c r="A13" s="594">
        <v>10</v>
      </c>
      <c r="B13" s="601" t="str">
        <f>'SAISIE ASL'!L15</f>
        <v>L'outil de communication contient des informations sur l'accès à la structure</v>
      </c>
      <c r="C13" s="602">
        <f>'SAISIE ASL'!M15</f>
        <v>1</v>
      </c>
      <c r="D13" s="603" t="str">
        <f>'SAISIE ASL'!N15</f>
        <v>OUI</v>
      </c>
      <c r="E13" s="643" t="str">
        <f>'SAISIE ASL'!O15</f>
        <v/>
      </c>
      <c r="F13" s="604" t="s">
        <v>268</v>
      </c>
      <c r="G13" s="656"/>
      <c r="H13" s="599"/>
    </row>
    <row r="14" spans="1:8" ht="15.75" x14ac:dyDescent="0.25">
      <c r="A14" s="594">
        <v>11</v>
      </c>
      <c r="B14" s="601" t="str">
        <f>'SAISIE ASL'!L16</f>
        <v>L'outil de communication (écrit, dématérialisé) est actualisé.</v>
      </c>
      <c r="C14" s="602">
        <f>'SAISIE ASL'!M16</f>
        <v>3</v>
      </c>
      <c r="D14" s="603" t="str">
        <f>'SAISIE ASL'!N16</f>
        <v>OUI</v>
      </c>
      <c r="E14" s="643" t="str">
        <f>'SAISIE ASL'!O16</f>
        <v/>
      </c>
      <c r="F14" s="604" t="s">
        <v>268</v>
      </c>
      <c r="G14" s="656"/>
      <c r="H14" s="599"/>
    </row>
    <row r="15" spans="1:8" ht="15.75" x14ac:dyDescent="0.25">
      <c r="A15" s="594">
        <v>12</v>
      </c>
      <c r="B15" s="601" t="str">
        <f>'SAISIE ASL'!L17</f>
        <v>L'outil de communication est traduit dans au moins une langue étrangère.</v>
      </c>
      <c r="C15" s="602">
        <f>'SAISIE ASL'!M17</f>
        <v>3</v>
      </c>
      <c r="D15" s="603" t="str">
        <f>'SAISIE ASL'!N17</f>
        <v>OUI</v>
      </c>
      <c r="E15" s="643" t="str">
        <f>'SAISIE ASL'!O17</f>
        <v/>
      </c>
      <c r="F15" s="604" t="s">
        <v>268</v>
      </c>
      <c r="G15" s="656"/>
      <c r="H15" s="599"/>
    </row>
    <row r="16" spans="1:8" ht="15.75" x14ac:dyDescent="0.25">
      <c r="A16" s="594">
        <v>13</v>
      </c>
      <c r="B16" s="601" t="str">
        <f>'SAISIE ASL'!L18</f>
        <v>L'outil de communication est traduit dans  une deuxième langue étrangère.</v>
      </c>
      <c r="C16" s="602">
        <f>'SAISIE ASL'!M18</f>
        <v>3</v>
      </c>
      <c r="D16" s="603" t="str">
        <f>'SAISIE ASL'!N18</f>
        <v>OUI</v>
      </c>
      <c r="E16" s="643" t="str">
        <f>'SAISIE ASL'!O18</f>
        <v/>
      </c>
      <c r="F16" s="604" t="s">
        <v>268</v>
      </c>
      <c r="G16" s="656"/>
      <c r="H16" s="599"/>
    </row>
    <row r="17" spans="1:8" ht="15.75" x14ac:dyDescent="0.25">
      <c r="A17" s="594">
        <v>14</v>
      </c>
      <c r="B17" s="696" t="str">
        <f>'SAISIE ASL'!L19</f>
        <v>Le logo Qualité Tourisme™  est présent sur un outil de communication.</v>
      </c>
      <c r="C17" s="602">
        <f>'SAISIE ASL'!M19</f>
        <v>3</v>
      </c>
      <c r="D17" s="603" t="str">
        <f>'SAISIE ASL'!N19</f>
        <v>Non Mesuré</v>
      </c>
      <c r="E17" s="643" t="str">
        <f>'SAISIE ASL'!O19</f>
        <v>Audit d'adhésion</v>
      </c>
      <c r="F17" s="604" t="s">
        <v>268</v>
      </c>
      <c r="G17" s="656"/>
      <c r="H17" s="599"/>
    </row>
    <row r="18" spans="1:8" ht="15.75" x14ac:dyDescent="0.25">
      <c r="A18" s="594">
        <v>15</v>
      </c>
      <c r="B18" s="605" t="str">
        <f>'SAISIE ASL'!L20</f>
        <v>Le logo QUALINAT  est présent sur un outil de communication.</v>
      </c>
      <c r="C18" s="602">
        <f>'SAISIE ASL'!M20</f>
        <v>3</v>
      </c>
      <c r="D18" s="603" t="str">
        <f>'SAISIE ASL'!N20</f>
        <v>OUI</v>
      </c>
      <c r="E18" s="643" t="str">
        <f>'SAISIE ASL'!O20</f>
        <v/>
      </c>
      <c r="F18" s="604" t="s">
        <v>268</v>
      </c>
      <c r="G18" s="656"/>
      <c r="H18" s="599"/>
    </row>
    <row r="19" spans="1:8" ht="15.75" x14ac:dyDescent="0.25">
      <c r="A19" s="594">
        <v>16</v>
      </c>
      <c r="B19" s="601" t="str">
        <f>'SAISIE ASL'!L23</f>
        <v>L'établissement possède un site internet dédié (site individuel ou site partagé)</v>
      </c>
      <c r="C19" s="602">
        <f>'SAISIE ASL'!M23</f>
        <v>9</v>
      </c>
      <c r="D19" s="603" t="str">
        <f>'SAISIE ASL'!N23</f>
        <v>OUI</v>
      </c>
      <c r="E19" s="643" t="str">
        <f>'SAISIE ASL'!O23</f>
        <v/>
      </c>
      <c r="F19" s="604" t="s">
        <v>309</v>
      </c>
      <c r="G19" s="656"/>
      <c r="H19" s="599"/>
    </row>
    <row r="20" spans="1:8" ht="15.75" x14ac:dyDescent="0.25">
      <c r="A20" s="594">
        <v>17</v>
      </c>
      <c r="B20" s="601" t="str">
        <f>'SAISIE ASL'!L24</f>
        <v>Le site internet est bien référencé.</v>
      </c>
      <c r="C20" s="602">
        <f>'SAISIE ASL'!M24</f>
        <v>1</v>
      </c>
      <c r="D20" s="603" t="str">
        <f>'SAISIE ASL'!N24</f>
        <v>OUI</v>
      </c>
      <c r="E20" s="643" t="str">
        <f>'SAISIE ASL'!O24</f>
        <v/>
      </c>
      <c r="F20" s="604" t="s">
        <v>309</v>
      </c>
      <c r="G20" s="656"/>
      <c r="H20" s="599"/>
    </row>
    <row r="21" spans="1:8" ht="15.75" x14ac:dyDescent="0.25">
      <c r="A21" s="594">
        <v>18</v>
      </c>
      <c r="B21" s="601" t="str">
        <f>'SAISIE ASL'!L25</f>
        <v>La présentation du site internet est soignée, attractive et ergonomique.</v>
      </c>
      <c r="C21" s="602">
        <f>'SAISIE ASL'!M25</f>
        <v>3</v>
      </c>
      <c r="D21" s="603" t="str">
        <f>'SAISIE ASL'!N25</f>
        <v>Très Satisfaisant</v>
      </c>
      <c r="E21" s="643" t="str">
        <f>'SAISIE ASL'!O25</f>
        <v/>
      </c>
      <c r="F21" s="604" t="s">
        <v>309</v>
      </c>
      <c r="G21" s="656"/>
      <c r="H21" s="599"/>
    </row>
    <row r="22" spans="1:8" ht="15.75" x14ac:dyDescent="0.25">
      <c r="A22" s="594">
        <v>19</v>
      </c>
      <c r="B22" s="601" t="str">
        <f>'SAISIE ASL'!L26</f>
        <v xml:space="preserve">Le site internet est représentatif de l'offre. </v>
      </c>
      <c r="C22" s="602">
        <f>'SAISIE ASL'!M26</f>
        <v>3</v>
      </c>
      <c r="D22" s="603" t="str">
        <f>'SAISIE ASL'!N26</f>
        <v>OUI</v>
      </c>
      <c r="E22" s="643" t="str">
        <f>'SAISIE ASL'!O26</f>
        <v/>
      </c>
      <c r="F22" s="604" t="s">
        <v>268</v>
      </c>
      <c r="G22" s="656"/>
      <c r="H22" s="599"/>
    </row>
    <row r="23" spans="1:8" ht="15.75" x14ac:dyDescent="0.25">
      <c r="A23" s="594">
        <v>20</v>
      </c>
      <c r="B23" s="601" t="str">
        <f>'SAISIE ASL'!L27</f>
        <v xml:space="preserve">Le site internet présente toutes les activités proposées. </v>
      </c>
      <c r="C23" s="602">
        <f>'SAISIE ASL'!M27</f>
        <v>1</v>
      </c>
      <c r="D23" s="603" t="str">
        <f>'SAISIE ASL'!N27</f>
        <v>OUI</v>
      </c>
      <c r="E23" s="643" t="str">
        <f>'SAISIE ASL'!O27</f>
        <v/>
      </c>
      <c r="F23" s="604" t="s">
        <v>268</v>
      </c>
      <c r="G23" s="656"/>
      <c r="H23" s="599"/>
    </row>
    <row r="24" spans="1:8" ht="31.5" x14ac:dyDescent="0.25">
      <c r="A24" s="594">
        <v>21</v>
      </c>
      <c r="B24" s="601" t="str">
        <f>'SAISIE ASL'!L28</f>
        <v>Le site internet contient les coordonnées du site : l'adresse, le courriel et le numéro de téléphone.</v>
      </c>
      <c r="C24" s="602">
        <f>'SAISIE ASL'!M28</f>
        <v>1</v>
      </c>
      <c r="D24" s="603" t="str">
        <f>'SAISIE ASL'!N28</f>
        <v>OUI</v>
      </c>
      <c r="E24" s="643" t="str">
        <f>'SAISIE ASL'!O28</f>
        <v/>
      </c>
      <c r="F24" s="604" t="s">
        <v>268</v>
      </c>
      <c r="G24" s="656"/>
      <c r="H24" s="599"/>
    </row>
    <row r="25" spans="1:8" ht="47.25" x14ac:dyDescent="0.25">
      <c r="A25" s="594">
        <v>22</v>
      </c>
      <c r="B25" s="601" t="str">
        <f>'SAISIE ASL'!L29</f>
        <v xml:space="preserve">Le site internet contient des informations sur l'offre d'activités : type d'activités, présentation du contenu, durée, âge minimum (si minimum requis), niveau exigé (si minimum requis). </v>
      </c>
      <c r="C25" s="602">
        <f>'SAISIE ASL'!M29</f>
        <v>1</v>
      </c>
      <c r="D25" s="603" t="str">
        <f>'SAISIE ASL'!N29</f>
        <v>OUI</v>
      </c>
      <c r="E25" s="643" t="str">
        <f>'SAISIE ASL'!O29</f>
        <v/>
      </c>
      <c r="F25" s="604" t="s">
        <v>268</v>
      </c>
      <c r="G25" s="656"/>
      <c r="H25" s="599"/>
    </row>
    <row r="26" spans="1:8" ht="47.25" x14ac:dyDescent="0.25">
      <c r="A26" s="594">
        <v>23</v>
      </c>
      <c r="B26" s="601" t="str">
        <f>'SAISIE ASL'!L30</f>
        <v xml:space="preserve">Le site internet contient les informations pratiques suivantes : les périodes d'ouverture, le tarif des différentes activités, les moyens de paiement acceptés, l'accueil des personnes en situation de handicap, les services annexes. </v>
      </c>
      <c r="C26" s="602">
        <f>'SAISIE ASL'!M30</f>
        <v>1</v>
      </c>
      <c r="D26" s="603" t="str">
        <f>'SAISIE ASL'!N30</f>
        <v>OUI</v>
      </c>
      <c r="E26" s="643" t="str">
        <f>'SAISIE ASL'!O30</f>
        <v/>
      </c>
      <c r="F26" s="604" t="s">
        <v>268</v>
      </c>
      <c r="G26" s="656"/>
      <c r="H26" s="599"/>
    </row>
    <row r="27" spans="1:8" ht="31.5" x14ac:dyDescent="0.25">
      <c r="A27" s="594">
        <v>24</v>
      </c>
      <c r="B27" s="601" t="str">
        <f>'SAISIE ASL'!L31</f>
        <v>Le site Internet contient des renseignements sur les services complémentaires (restauration, hébergement, vente de produits, etc...).</v>
      </c>
      <c r="C27" s="602">
        <f>'SAISIE ASL'!M31</f>
        <v>1</v>
      </c>
      <c r="D27" s="603" t="str">
        <f>'SAISIE ASL'!N31</f>
        <v>OUI</v>
      </c>
      <c r="E27" s="643" t="str">
        <f>'SAISIE ASL'!O31</f>
        <v/>
      </c>
      <c r="F27" s="604" t="s">
        <v>268</v>
      </c>
      <c r="G27" s="656"/>
      <c r="H27" s="599"/>
    </row>
    <row r="28" spans="1:8" ht="47.25" x14ac:dyDescent="0.25">
      <c r="A28" s="594">
        <v>25</v>
      </c>
      <c r="B28" s="601" t="str">
        <f>'SAISIE ASL'!L32</f>
        <v>Le site internet contient des informations sur l'accès à la structure. Le plan d'accès est téléchargeable et imprimable et/ou des outils de gestion d'itinéraire sont mis à disposition.</v>
      </c>
      <c r="C28" s="602">
        <f>'SAISIE ASL'!M32</f>
        <v>1</v>
      </c>
      <c r="D28" s="603" t="str">
        <f>'SAISIE ASL'!N32</f>
        <v>OUI</v>
      </c>
      <c r="E28" s="643" t="str">
        <f>'SAISIE ASL'!O32</f>
        <v/>
      </c>
      <c r="F28" s="604" t="s">
        <v>268</v>
      </c>
      <c r="G28" s="656"/>
      <c r="H28" s="599"/>
    </row>
    <row r="29" spans="1:8" ht="15.75" x14ac:dyDescent="0.25">
      <c r="A29" s="594">
        <v>26</v>
      </c>
      <c r="B29" s="601" t="str">
        <f>'SAISIE ASL'!L33</f>
        <v>Les informations du site internet sont actualisées.</v>
      </c>
      <c r="C29" s="602">
        <f>'SAISIE ASL'!M33</f>
        <v>9</v>
      </c>
      <c r="D29" s="603" t="str">
        <f>'SAISIE ASL'!N33</f>
        <v>OUI</v>
      </c>
      <c r="E29" s="643" t="str">
        <f>'SAISIE ASL'!O33</f>
        <v/>
      </c>
      <c r="F29" s="604" t="s">
        <v>268</v>
      </c>
      <c r="G29" s="656"/>
      <c r="H29" s="599"/>
    </row>
    <row r="30" spans="1:8" ht="15.75" x14ac:dyDescent="0.25">
      <c r="A30" s="594">
        <v>27</v>
      </c>
      <c r="B30" s="601" t="str">
        <f>'SAISIE ASL'!L34</f>
        <v>Les modalités de réservation et d'annulation sont précisées.</v>
      </c>
      <c r="C30" s="602">
        <f>'SAISIE ASL'!M34</f>
        <v>1</v>
      </c>
      <c r="D30" s="603" t="str">
        <f>'SAISIE ASL'!N34</f>
        <v>OUI</v>
      </c>
      <c r="E30" s="643" t="str">
        <f>'SAISIE ASL'!O34</f>
        <v/>
      </c>
      <c r="F30" s="604" t="s">
        <v>268</v>
      </c>
      <c r="G30" s="656"/>
      <c r="H30" s="599"/>
    </row>
    <row r="31" spans="1:8" ht="15.75" x14ac:dyDescent="0.25">
      <c r="A31" s="594">
        <v>28</v>
      </c>
      <c r="B31" s="601" t="str">
        <f>'SAISIE ASL'!L35</f>
        <v>Le site internet est traduit dans au moins une langue étrangère.</v>
      </c>
      <c r="C31" s="602">
        <f>'SAISIE ASL'!M35</f>
        <v>3</v>
      </c>
      <c r="D31" s="603" t="str">
        <f>'SAISIE ASL'!N35</f>
        <v>OUI</v>
      </c>
      <c r="E31" s="643" t="str">
        <f>'SAISIE ASL'!O35</f>
        <v/>
      </c>
      <c r="F31" s="604" t="s">
        <v>268</v>
      </c>
      <c r="G31" s="656"/>
      <c r="H31" s="599"/>
    </row>
    <row r="32" spans="1:8" ht="15.75" x14ac:dyDescent="0.25">
      <c r="A32" s="594">
        <v>29</v>
      </c>
      <c r="B32" s="601" t="str">
        <f>'SAISIE ASL'!L36</f>
        <v>Le site internet est traduit dans une deuxième langue étrangère.</v>
      </c>
      <c r="C32" s="602">
        <f>'SAISIE ASL'!M36</f>
        <v>3</v>
      </c>
      <c r="D32" s="603" t="str">
        <f>'SAISIE ASL'!N36</f>
        <v>OUI</v>
      </c>
      <c r="E32" s="643" t="str">
        <f>'SAISIE ASL'!O36</f>
        <v/>
      </c>
      <c r="F32" s="604" t="s">
        <v>268</v>
      </c>
      <c r="G32" s="656"/>
      <c r="H32" s="599"/>
    </row>
    <row r="33" spans="1:8" ht="15.75" x14ac:dyDescent="0.25">
      <c r="A33" s="594">
        <v>30</v>
      </c>
      <c r="B33" s="601" t="str">
        <f>'SAISIE ASL'!L37</f>
        <v>Le site internet valorise la destination touristique</v>
      </c>
      <c r="C33" s="602">
        <f>'SAISIE ASL'!M37</f>
        <v>3</v>
      </c>
      <c r="D33" s="603" t="str">
        <f>'SAISIE ASL'!N37</f>
        <v>OUI</v>
      </c>
      <c r="E33" s="643" t="str">
        <f>'SAISIE ASL'!O37</f>
        <v/>
      </c>
      <c r="F33" s="604" t="s">
        <v>268</v>
      </c>
      <c r="G33" s="656"/>
      <c r="H33" s="599"/>
    </row>
    <row r="34" spans="1:8" ht="15.75" x14ac:dyDescent="0.25">
      <c r="A34" s="594">
        <v>31</v>
      </c>
      <c r="B34" s="601" t="str">
        <f>'SAISIE ASL'!L38</f>
        <v>Le logo Qualité Tourisme™  est présent sur le site internet.</v>
      </c>
      <c r="C34" s="602">
        <f>'SAISIE ASL'!M38</f>
        <v>3</v>
      </c>
      <c r="D34" s="603" t="str">
        <f>'SAISIE ASL'!N38</f>
        <v>Non Mesuré</v>
      </c>
      <c r="E34" s="643" t="str">
        <f>'SAISIE ASL'!O38</f>
        <v>Audit d'adhésion</v>
      </c>
      <c r="F34" s="604" t="s">
        <v>268</v>
      </c>
      <c r="G34" s="656"/>
      <c r="H34" s="599"/>
    </row>
    <row r="35" spans="1:8" ht="31.5" x14ac:dyDescent="0.25">
      <c r="A35" s="594">
        <v>32</v>
      </c>
      <c r="B35" s="601" t="str">
        <f>'SAISIE ASL'!L39</f>
        <v xml:space="preserve">La démarche Qualité Tourisme™ est explicitée sur le site internet ou il existe un lien vers le site de Qualité Tourisme™. </v>
      </c>
      <c r="C35" s="602">
        <f>'SAISIE ASL'!M39</f>
        <v>3</v>
      </c>
      <c r="D35" s="603" t="str">
        <f>'SAISIE ASL'!N39</f>
        <v>Non Mesuré</v>
      </c>
      <c r="E35" s="643" t="str">
        <f>'SAISIE ASL'!O39</f>
        <v>Audit d'adhésion</v>
      </c>
      <c r="F35" s="604" t="s">
        <v>268</v>
      </c>
      <c r="G35" s="656"/>
      <c r="H35" s="599"/>
    </row>
    <row r="36" spans="1:8" ht="15.75" x14ac:dyDescent="0.25">
      <c r="A36" s="594">
        <v>33</v>
      </c>
      <c r="B36" s="601" t="str">
        <f>'SAISIE ASL'!L40</f>
        <v>Le site Internet est consultable sur smartphone et/ou tablette</v>
      </c>
      <c r="C36" s="602">
        <f>'SAISIE ASL'!M40</f>
        <v>1</v>
      </c>
      <c r="D36" s="603" t="str">
        <f>'SAISIE ASL'!N40</f>
        <v>OUI</v>
      </c>
      <c r="E36" s="643" t="str">
        <f>'SAISIE ASL'!O40</f>
        <v/>
      </c>
      <c r="F36" s="604" t="s">
        <v>268</v>
      </c>
      <c r="G36" s="656"/>
      <c r="H36" s="599"/>
    </row>
    <row r="37" spans="1:8" ht="15.75" x14ac:dyDescent="0.25">
      <c r="A37" s="594">
        <v>35</v>
      </c>
      <c r="B37" s="601" t="str">
        <f>'SAISIE ASL'!L42</f>
        <v>Le site internet permet une réservation par voie numérique.</v>
      </c>
      <c r="C37" s="602">
        <f>'SAISIE ASL'!M42</f>
        <v>1</v>
      </c>
      <c r="D37" s="603" t="str">
        <f>'SAISIE ASL'!N42</f>
        <v>OUI</v>
      </c>
      <c r="E37" s="643" t="str">
        <f>'SAISIE ASL'!O42</f>
        <v/>
      </c>
      <c r="F37" s="604" t="s">
        <v>309</v>
      </c>
      <c r="G37" s="656"/>
      <c r="H37" s="599"/>
    </row>
    <row r="38" spans="1:8" ht="15.75" x14ac:dyDescent="0.25">
      <c r="A38" s="594">
        <v>36</v>
      </c>
      <c r="B38" s="605" t="str">
        <f>'SAISIE ASL'!L43</f>
        <v>Le logo Qualinat  est présent sur le site internet.</v>
      </c>
      <c r="C38" s="602">
        <f>'SAISIE ASL'!M43</f>
        <v>3</v>
      </c>
      <c r="D38" s="603" t="str">
        <f>'SAISIE ASL'!N43</f>
        <v>OUI</v>
      </c>
      <c r="E38" s="643" t="str">
        <f>'SAISIE ASL'!O43</f>
        <v/>
      </c>
      <c r="F38" s="604" t="s">
        <v>268</v>
      </c>
      <c r="G38" s="656"/>
      <c r="H38" s="599"/>
    </row>
    <row r="39" spans="1:8" ht="31.5" x14ac:dyDescent="0.25">
      <c r="A39" s="594">
        <v>37</v>
      </c>
      <c r="B39" s="605" t="str">
        <f>'SAISIE ASL'!L44</f>
        <v>La démarche Qualinat est explicitée sur le site internet ou il existe un lien vers le site de Qualinat</v>
      </c>
      <c r="C39" s="602">
        <f>'SAISIE ASL'!M44</f>
        <v>3</v>
      </c>
      <c r="D39" s="603" t="str">
        <f>'SAISIE ASL'!N44</f>
        <v>OUI</v>
      </c>
      <c r="E39" s="643" t="str">
        <f>'SAISIE ASL'!O44</f>
        <v/>
      </c>
      <c r="F39" s="604" t="s">
        <v>268</v>
      </c>
      <c r="G39" s="656"/>
      <c r="H39" s="599"/>
    </row>
    <row r="40" spans="1:8" ht="31.5" x14ac:dyDescent="0.25">
      <c r="A40" s="594">
        <v>59</v>
      </c>
      <c r="B40" s="696" t="str">
        <f>'SAISIE ASL'!L71</f>
        <v>Lors d'une demande d'informations, la réponse mentionne le logo Qualité Tourisme™ dans la signature.</v>
      </c>
      <c r="C40" s="602">
        <f>'SAISIE ASL'!M71</f>
        <v>1</v>
      </c>
      <c r="D40" s="603" t="str">
        <f>'SAISIE ASL'!N71</f>
        <v>Non Mesuré</v>
      </c>
      <c r="E40" s="643" t="str">
        <f>'SAISIE ASL'!O71</f>
        <v>Audit d'adhésion</v>
      </c>
      <c r="F40" s="598" t="s">
        <v>268</v>
      </c>
      <c r="G40" s="656"/>
      <c r="H40" s="599"/>
    </row>
    <row r="41" spans="1:8" ht="31.5" x14ac:dyDescent="0.25">
      <c r="A41" s="594">
        <v>62</v>
      </c>
      <c r="B41" s="601" t="str">
        <f>'SAISIE ASL'!L76</f>
        <v>Si autorisée, une signalétique d'accès à la structure ou au lieu de rendez-vous est visible, lisible et uniforme.</v>
      </c>
      <c r="C41" s="602">
        <f>'SAISIE ASL'!M76</f>
        <v>1</v>
      </c>
      <c r="D41" s="603" t="str">
        <f>'SAISIE ASL'!N76</f>
        <v>OUI</v>
      </c>
      <c r="E41" s="643">
        <f>'SAISIE ASL'!O76</f>
        <v>0</v>
      </c>
      <c r="F41" s="604" t="s">
        <v>309</v>
      </c>
      <c r="G41" s="656"/>
      <c r="H41" s="599"/>
    </row>
    <row r="42" spans="1:8" ht="15.75" x14ac:dyDescent="0.25">
      <c r="A42" s="594">
        <v>63</v>
      </c>
      <c r="B42" s="601" t="str">
        <f>'SAISIE ASL'!L77</f>
        <v>La structure ou le lieu de rendez-vous est facile à trouver.</v>
      </c>
      <c r="C42" s="602">
        <f>'SAISIE ASL'!M77</f>
        <v>3</v>
      </c>
      <c r="D42" s="603" t="str">
        <f>'SAISIE ASL'!N77</f>
        <v>OUI</v>
      </c>
      <c r="E42" s="643">
        <f>'SAISIE ASL'!O77</f>
        <v>0</v>
      </c>
      <c r="F42" s="604" t="s">
        <v>309</v>
      </c>
      <c r="G42" s="656"/>
      <c r="H42" s="599"/>
    </row>
    <row r="43" spans="1:8" ht="15.75" x14ac:dyDescent="0.25">
      <c r="A43" s="594">
        <v>66</v>
      </c>
      <c r="B43" s="601" t="str">
        <f>'SAISIE ASL'!L81</f>
        <v>Une enseigne est présente et on identifie clairement l'entrée de la structure.</v>
      </c>
      <c r="C43" s="602">
        <f>'SAISIE ASL'!M81</f>
        <v>1</v>
      </c>
      <c r="D43" s="603" t="str">
        <f>'SAISIE ASL'!N81</f>
        <v>OUI</v>
      </c>
      <c r="E43" s="643" t="str">
        <f>'SAISIE ASL'!O81</f>
        <v/>
      </c>
      <c r="F43" s="604" t="s">
        <v>309</v>
      </c>
      <c r="G43" s="656"/>
      <c r="H43" s="599"/>
    </row>
    <row r="44" spans="1:8" ht="15.75" x14ac:dyDescent="0.25">
      <c r="A44" s="594">
        <v>77</v>
      </c>
      <c r="B44" s="601" t="str">
        <f>'SAISIE ASL'!L94</f>
        <v>La plaque Qualité Tourisme™ est apposée à l'entrée de la structure.</v>
      </c>
      <c r="C44" s="602">
        <f>'SAISIE ASL'!M94</f>
        <v>3</v>
      </c>
      <c r="D44" s="603" t="str">
        <f>'SAISIE ASL'!N94</f>
        <v>Non Mesuré</v>
      </c>
      <c r="E44" s="643" t="str">
        <f>'SAISIE ASL'!O94</f>
        <v>Audit d'adhésion</v>
      </c>
      <c r="F44" s="606" t="s">
        <v>268</v>
      </c>
      <c r="G44" s="656"/>
      <c r="H44" s="599"/>
    </row>
    <row r="45" spans="1:8" ht="15.75" x14ac:dyDescent="0.25">
      <c r="A45" s="594">
        <v>78</v>
      </c>
      <c r="B45" s="601" t="str">
        <f>'SAISIE ASL'!L95</f>
        <v>Un panneau d'informations est visible depuis l'extérieur.</v>
      </c>
      <c r="C45" s="602">
        <f>'SAISIE ASL'!M95</f>
        <v>3</v>
      </c>
      <c r="D45" s="603" t="str">
        <f>'SAISIE ASL'!N95</f>
        <v>OUI</v>
      </c>
      <c r="E45" s="643" t="str">
        <f>'SAISIE ASL'!O95</f>
        <v/>
      </c>
      <c r="F45" s="606" t="s">
        <v>268</v>
      </c>
      <c r="G45" s="656"/>
      <c r="H45" s="599"/>
    </row>
    <row r="46" spans="1:8" ht="31.5" x14ac:dyDescent="0.25">
      <c r="A46" s="594">
        <v>79</v>
      </c>
      <c r="B46" s="601" t="str">
        <f>'SAISIE ASL'!L96</f>
        <v>Le panneau d'informations mentionne toutes les informations pratiques sur les activités et les conditions d'accès.</v>
      </c>
      <c r="C46" s="602">
        <f>'SAISIE ASL'!M96</f>
        <v>3</v>
      </c>
      <c r="D46" s="603" t="str">
        <f>'SAISIE ASL'!N96</f>
        <v>OUI</v>
      </c>
      <c r="E46" s="643" t="str">
        <f>'SAISIE ASL'!O96</f>
        <v/>
      </c>
      <c r="F46" s="606" t="s">
        <v>268</v>
      </c>
      <c r="G46" s="656"/>
      <c r="H46" s="599"/>
    </row>
    <row r="47" spans="1:8" ht="15.75" x14ac:dyDescent="0.25">
      <c r="A47" s="594">
        <v>80</v>
      </c>
      <c r="B47" s="601" t="str">
        <f>'SAISIE ASL'!L97</f>
        <v>Les informations sont soigneusement affichées et à jour.</v>
      </c>
      <c r="C47" s="602">
        <f>'SAISIE ASL'!M97</f>
        <v>1</v>
      </c>
      <c r="D47" s="603" t="str">
        <f>'SAISIE ASL'!N97</f>
        <v>OUI</v>
      </c>
      <c r="E47" s="643" t="str">
        <f>'SAISIE ASL'!O97</f>
        <v/>
      </c>
      <c r="F47" s="606" t="s">
        <v>268</v>
      </c>
      <c r="G47" s="656"/>
      <c r="H47" s="599"/>
    </row>
    <row r="48" spans="1:8" ht="15.75" x14ac:dyDescent="0.25">
      <c r="A48" s="594">
        <v>83</v>
      </c>
      <c r="B48" s="601" t="str">
        <f>'SAISIE ASL'!L100</f>
        <v>Les affichages extérieurs sont traduits en au moins une langue étrangère.</v>
      </c>
      <c r="C48" s="602">
        <f>'SAISIE ASL'!M100</f>
        <v>3</v>
      </c>
      <c r="D48" s="603" t="str">
        <f>'SAISIE ASL'!N100</f>
        <v>OUI</v>
      </c>
      <c r="E48" s="643" t="str">
        <f>'SAISIE ASL'!O100</f>
        <v/>
      </c>
      <c r="F48" s="606" t="s">
        <v>268</v>
      </c>
      <c r="G48" s="656"/>
      <c r="H48" s="599"/>
    </row>
    <row r="49" spans="1:8" ht="15.75" x14ac:dyDescent="0.25">
      <c r="A49" s="594">
        <v>84</v>
      </c>
      <c r="B49" s="601" t="str">
        <f>'SAISIE ASL'!L101</f>
        <v>Les affichages extérieurs sont traduits dans une deuxième langue étrangère.</v>
      </c>
      <c r="C49" s="602">
        <f>'SAISIE ASL'!M101</f>
        <v>3</v>
      </c>
      <c r="D49" s="603" t="str">
        <f>'SAISIE ASL'!N101</f>
        <v>OUI</v>
      </c>
      <c r="E49" s="643" t="str">
        <f>'SAISIE ASL'!O101</f>
        <v/>
      </c>
      <c r="F49" s="606" t="s">
        <v>268</v>
      </c>
      <c r="G49" s="656"/>
      <c r="H49" s="599"/>
    </row>
    <row r="50" spans="1:8" ht="31.5" x14ac:dyDescent="0.25">
      <c r="A50" s="594">
        <v>92</v>
      </c>
      <c r="B50" s="601" t="str">
        <f>'SAISIE ASL'!L111</f>
        <v xml:space="preserve">Une signalétique est présente. Elle est homogène et cohérente avec la charte graphique (si existante). </v>
      </c>
      <c r="C50" s="602">
        <f>'SAISIE ASL'!M111</f>
        <v>1</v>
      </c>
      <c r="D50" s="603" t="str">
        <f>'SAISIE ASL'!N111</f>
        <v>OUI</v>
      </c>
      <c r="E50" s="643" t="str">
        <f>'SAISIE ASL'!O111</f>
        <v/>
      </c>
      <c r="F50" s="604" t="s">
        <v>309</v>
      </c>
      <c r="G50" s="656"/>
      <c r="H50" s="599"/>
    </row>
    <row r="51" spans="1:8" ht="15.75" x14ac:dyDescent="0.25">
      <c r="A51" s="594">
        <v>95</v>
      </c>
      <c r="B51" s="601" t="str">
        <f>'SAISIE ASL'!L115</f>
        <v>Les informations pratiques sont portées à la connaissance du client.</v>
      </c>
      <c r="C51" s="602">
        <f>'SAISIE ASL'!M115</f>
        <v>1</v>
      </c>
      <c r="D51" s="603" t="str">
        <f>'SAISIE ASL'!N115</f>
        <v>OUI</v>
      </c>
      <c r="E51" s="643" t="str">
        <f>'SAISIE ASL'!O115</f>
        <v/>
      </c>
      <c r="F51" s="604" t="s">
        <v>268</v>
      </c>
      <c r="G51" s="656"/>
      <c r="H51" s="599"/>
    </row>
    <row r="52" spans="1:8" ht="15.75" x14ac:dyDescent="0.25">
      <c r="A52" s="594">
        <v>96</v>
      </c>
      <c r="B52" s="601" t="str">
        <f>'SAISIE ASL'!L116</f>
        <v>Les affichages des informations pratiques sont soignés et actualisés.</v>
      </c>
      <c r="C52" s="602">
        <f>'SAISIE ASL'!M116</f>
        <v>1</v>
      </c>
      <c r="D52" s="603" t="str">
        <f>'SAISIE ASL'!N116</f>
        <v>OUI</v>
      </c>
      <c r="E52" s="643" t="str">
        <f>'SAISIE ASL'!O116</f>
        <v/>
      </c>
      <c r="F52" s="604" t="s">
        <v>268</v>
      </c>
      <c r="G52" s="656"/>
      <c r="H52" s="599"/>
    </row>
    <row r="53" spans="1:8" ht="31.5" x14ac:dyDescent="0.25">
      <c r="A53" s="594">
        <v>97</v>
      </c>
      <c r="B53" s="601" t="str">
        <f>'SAISIE ASL'!L117</f>
        <v>Les affichages des documents réglementaires (diplômes ,consignes de sécurité…) sont soignés et actualisés.</v>
      </c>
      <c r="C53" s="602">
        <f>'SAISIE ASL'!M117</f>
        <v>1</v>
      </c>
      <c r="D53" s="603" t="str">
        <f>'SAISIE ASL'!N117</f>
        <v>OUI</v>
      </c>
      <c r="E53" s="643" t="str">
        <f>'SAISIE ASL'!O117</f>
        <v/>
      </c>
      <c r="F53" s="604" t="s">
        <v>268</v>
      </c>
      <c r="G53" s="656"/>
      <c r="H53" s="599"/>
    </row>
    <row r="54" spans="1:8" ht="15.75" x14ac:dyDescent="0.25">
      <c r="A54" s="594">
        <v>98</v>
      </c>
      <c r="B54" s="601" t="str">
        <f>'SAISIE ASL'!L118</f>
        <v>Les affichages sont traduits en au moins une langue étrangère.</v>
      </c>
      <c r="C54" s="602">
        <f>'SAISIE ASL'!M118</f>
        <v>3</v>
      </c>
      <c r="D54" s="603" t="str">
        <f>'SAISIE ASL'!N118</f>
        <v>OUI</v>
      </c>
      <c r="E54" s="643" t="str">
        <f>'SAISIE ASL'!O118</f>
        <v/>
      </c>
      <c r="F54" s="604" t="s">
        <v>268</v>
      </c>
      <c r="G54" s="656"/>
      <c r="H54" s="599"/>
    </row>
    <row r="55" spans="1:8" ht="15.75" x14ac:dyDescent="0.25">
      <c r="A55" s="594">
        <v>99</v>
      </c>
      <c r="B55" s="601" t="str">
        <f>'SAISIE ASL'!L119</f>
        <v>Les affichages sont traduits dans une deuxième langue étrangère.</v>
      </c>
      <c r="C55" s="602">
        <f>'SAISIE ASL'!M119</f>
        <v>3</v>
      </c>
      <c r="D55" s="603" t="str">
        <f>'SAISIE ASL'!N119</f>
        <v>OUI</v>
      </c>
      <c r="E55" s="643" t="str">
        <f>'SAISIE ASL'!O119</f>
        <v/>
      </c>
      <c r="F55" s="604" t="s">
        <v>268</v>
      </c>
      <c r="G55" s="656"/>
      <c r="H55" s="599"/>
    </row>
    <row r="56" spans="1:8" ht="31.5" x14ac:dyDescent="0.25">
      <c r="A56" s="594">
        <v>190</v>
      </c>
      <c r="B56" s="595" t="str">
        <f>'SAISIE ASL'!L222</f>
        <v>L'affichage dans le véhicule (informations règles de sécurité et de comportement à destination des clients) est parfaitement visible, propre et en bon état.</v>
      </c>
      <c r="C56" s="596">
        <f>'SAISIE ASL'!M222</f>
        <v>1</v>
      </c>
      <c r="D56" s="597" t="str">
        <f>'SAISIE ASL'!N222</f>
        <v>OUI</v>
      </c>
      <c r="E56" s="643">
        <f>'SAISIE ASL'!O222</f>
        <v>0</v>
      </c>
      <c r="F56" s="604" t="s">
        <v>268</v>
      </c>
      <c r="G56" s="656"/>
      <c r="H56" s="599"/>
    </row>
    <row r="57" spans="1:8" ht="15.75" x14ac:dyDescent="0.25">
      <c r="A57" s="594">
        <v>191</v>
      </c>
      <c r="B57" s="595" t="str">
        <f>'SAISIE ASL'!L223</f>
        <v>Le véhicule de transfert ne dégage pas de fumées noires/polluantes</v>
      </c>
      <c r="C57" s="596">
        <f>'SAISIE ASL'!M223</f>
        <v>1</v>
      </c>
      <c r="D57" s="597" t="str">
        <f>'SAISIE ASL'!N223</f>
        <v>OUI</v>
      </c>
      <c r="E57" s="643">
        <f>'SAISIE ASL'!O223</f>
        <v>0</v>
      </c>
      <c r="F57" s="604" t="s">
        <v>268</v>
      </c>
      <c r="G57" s="656"/>
      <c r="H57" s="599"/>
    </row>
    <row r="58" spans="1:8" ht="15.75" x14ac:dyDescent="0.25">
      <c r="A58" s="594">
        <v>194</v>
      </c>
      <c r="B58" s="595" t="str">
        <f>'SAISIE ASL'!L228</f>
        <v>Le support est complet</v>
      </c>
      <c r="C58" s="596">
        <f>'SAISIE ASL'!M228</f>
        <v>3</v>
      </c>
      <c r="D58" s="597" t="str">
        <f>'SAISIE ASL'!N228</f>
        <v>OUI</v>
      </c>
      <c r="E58" s="643">
        <f>'SAISIE ASL'!O228</f>
        <v>0</v>
      </c>
      <c r="F58" s="604" t="s">
        <v>268</v>
      </c>
      <c r="G58" s="656"/>
      <c r="H58" s="599"/>
    </row>
    <row r="59" spans="1:8" ht="15.75" x14ac:dyDescent="0.25">
      <c r="A59" s="594">
        <v>195</v>
      </c>
      <c r="B59" s="595" t="str">
        <f>'SAISIE ASL'!L229</f>
        <v>La présentation du support est soignée</v>
      </c>
      <c r="C59" s="596">
        <f>'SAISIE ASL'!M229</f>
        <v>3</v>
      </c>
      <c r="D59" s="597" t="str">
        <f>'SAISIE ASL'!N229</f>
        <v>OUI</v>
      </c>
      <c r="E59" s="643">
        <f>'SAISIE ASL'!O229</f>
        <v>0</v>
      </c>
      <c r="F59" s="604" t="s">
        <v>268</v>
      </c>
      <c r="G59" s="656"/>
      <c r="H59" s="599"/>
    </row>
    <row r="60" spans="1:8" ht="31.5" x14ac:dyDescent="0.25">
      <c r="A60" s="594">
        <v>196</v>
      </c>
      <c r="B60" s="595" t="str">
        <f>'SAISIE ASL'!L230</f>
        <v>Le support est traduit en au moins une langue étrangère en cohérence avec les clientèles accueillies.</v>
      </c>
      <c r="C60" s="596">
        <f>'SAISIE ASL'!M230</f>
        <v>3</v>
      </c>
      <c r="D60" s="597" t="str">
        <f>'SAISIE ASL'!N230</f>
        <v>OUI</v>
      </c>
      <c r="E60" s="643">
        <f>'SAISIE ASL'!O230</f>
        <v>0</v>
      </c>
      <c r="F60" s="604" t="s">
        <v>268</v>
      </c>
      <c r="G60" s="656"/>
      <c r="H60" s="599"/>
    </row>
    <row r="61" spans="1:8" ht="15.75" x14ac:dyDescent="0.25">
      <c r="A61" s="594">
        <v>197</v>
      </c>
      <c r="B61" s="595" t="str">
        <f>'SAISIE ASL'!L231</f>
        <v>Le support est traduit dans une deuxième langue étrangère.</v>
      </c>
      <c r="C61" s="596">
        <f>'SAISIE ASL'!M231</f>
        <v>3</v>
      </c>
      <c r="D61" s="597" t="str">
        <f>'SAISIE ASL'!N231</f>
        <v>OUI</v>
      </c>
      <c r="E61" s="643">
        <f>'SAISIE ASL'!O231</f>
        <v>0</v>
      </c>
      <c r="F61" s="604" t="s">
        <v>268</v>
      </c>
      <c r="G61" s="656"/>
      <c r="H61" s="599"/>
    </row>
    <row r="62" spans="1:8" ht="31.5" x14ac:dyDescent="0.25">
      <c r="A62" s="594">
        <v>214</v>
      </c>
      <c r="B62" s="698" t="str">
        <f>'SAISIE ASL'!L252</f>
        <v>Si nécessaire, la signalétique est soignée, claire et visible ou un plan de visite est mis à disposition.</v>
      </c>
      <c r="C62" s="596">
        <f>'SAISIE ASL'!M252</f>
        <v>1</v>
      </c>
      <c r="D62" s="597" t="str">
        <f>'SAISIE ASL'!N252</f>
        <v>OUI</v>
      </c>
      <c r="E62" s="643" t="str">
        <f>'SAISIE ASL'!O252</f>
        <v/>
      </c>
      <c r="F62" s="607" t="s">
        <v>309</v>
      </c>
      <c r="G62" s="656"/>
      <c r="H62" s="599"/>
    </row>
    <row r="63" spans="1:8" ht="31.5" x14ac:dyDescent="0.25">
      <c r="A63" s="594">
        <v>218</v>
      </c>
      <c r="B63" s="698" t="str">
        <f>'SAISIE ASL'!L256</f>
        <v>Les consignes à respecter sont portées à la connaissance du public. En cas de non respect, le personnel fait respecter les consignes de façon appropriée.</v>
      </c>
      <c r="C63" s="596">
        <f>'SAISIE ASL'!M256</f>
        <v>1</v>
      </c>
      <c r="D63" s="597" t="str">
        <f>'SAISIE ASL'!N256</f>
        <v>OUI</v>
      </c>
      <c r="E63" s="643" t="str">
        <f>'SAISIE ASL'!O256</f>
        <v/>
      </c>
      <c r="F63" s="608" t="s">
        <v>268</v>
      </c>
      <c r="G63" s="656"/>
      <c r="H63" s="599"/>
    </row>
    <row r="64" spans="1:8" ht="15.75" x14ac:dyDescent="0.25">
      <c r="A64" s="594">
        <v>225</v>
      </c>
      <c r="B64" s="698" t="str">
        <f>'SAISIE ASL'!L264</f>
        <v>Les consignes de sécurité sont traduites en au moins une langue étrangère</v>
      </c>
      <c r="C64" s="596">
        <f>'SAISIE ASL'!M264</f>
        <v>3</v>
      </c>
      <c r="D64" s="597" t="str">
        <f>'SAISIE ASL'!N264</f>
        <v>OUI</v>
      </c>
      <c r="E64" s="643" t="str">
        <f>'SAISIE ASL'!O264</f>
        <v/>
      </c>
      <c r="F64" s="609" t="s">
        <v>268</v>
      </c>
      <c r="G64" s="656"/>
      <c r="H64" s="599"/>
    </row>
    <row r="65" spans="1:8" ht="15.75" x14ac:dyDescent="0.25">
      <c r="A65" s="594">
        <v>226</v>
      </c>
      <c r="B65" s="698" t="str">
        <f>'SAISIE ASL'!L265</f>
        <v>Les consignes de sécurité sont traduites dans une deuxième langue étrangère</v>
      </c>
      <c r="C65" s="596">
        <f>'SAISIE ASL'!M265</f>
        <v>3</v>
      </c>
      <c r="D65" s="597" t="str">
        <f>'SAISIE ASL'!N265</f>
        <v>OUI</v>
      </c>
      <c r="E65" s="643" t="str">
        <f>'SAISIE ASL'!O265</f>
        <v/>
      </c>
      <c r="F65" s="609" t="s">
        <v>268</v>
      </c>
      <c r="G65" s="656"/>
      <c r="H65" s="599"/>
    </row>
    <row r="66" spans="1:8" ht="63" x14ac:dyDescent="0.25">
      <c r="A66" s="594">
        <v>269</v>
      </c>
      <c r="B66" s="595" t="str">
        <f>'SAISIE ASL'!L315</f>
        <v>Si existants, un affichage concernant la responsabilité des parents quant à l'utilisation des jeux par leurs enfants (responsabilité civile) précisant l'âge des enfants pouvant utiliser ces jeux est parfaitement visible, lisible, propre et en bon état.</v>
      </c>
      <c r="C66" s="596">
        <f>'SAISIE ASL'!M315</f>
        <v>1</v>
      </c>
      <c r="D66" s="597" t="str">
        <f>'SAISIE ASL'!N315</f>
        <v>OUI</v>
      </c>
      <c r="E66" s="643">
        <f>'SAISIE ASL'!O315</f>
        <v>0</v>
      </c>
      <c r="F66" s="604" t="s">
        <v>268</v>
      </c>
      <c r="G66" s="656"/>
      <c r="H66" s="599"/>
    </row>
    <row r="67" spans="1:8" ht="15.75" x14ac:dyDescent="0.25">
      <c r="A67" s="594">
        <v>284</v>
      </c>
      <c r="B67" s="595" t="str">
        <f>'SAISIE ASL'!L332</f>
        <v>Le prix est indiqué de manière visible pour chaque produit.</v>
      </c>
      <c r="C67" s="596">
        <f>'SAISIE ASL'!M332</f>
        <v>1</v>
      </c>
      <c r="D67" s="597" t="str">
        <f>'SAISIE ASL'!N332</f>
        <v>OUI</v>
      </c>
      <c r="E67" s="643" t="str">
        <f>'SAISIE ASL'!O332</f>
        <v/>
      </c>
      <c r="F67" s="607" t="s">
        <v>309</v>
      </c>
      <c r="G67" s="656"/>
      <c r="H67" s="599"/>
    </row>
    <row r="68" spans="1:8" ht="15.75" x14ac:dyDescent="0.25">
      <c r="A68" s="594">
        <v>335</v>
      </c>
      <c r="B68" s="595" t="str">
        <f>'SAISIE ASL'!L396</f>
        <v>Présence d'une documentation touristique en au moins une langue étrangère.</v>
      </c>
      <c r="C68" s="596">
        <f>'SAISIE ASL'!M396</f>
        <v>3</v>
      </c>
      <c r="D68" s="597" t="str">
        <f>'SAISIE ASL'!N396</f>
        <v>OUI</v>
      </c>
      <c r="E68" s="643">
        <f>'SAISIE ASL'!O396</f>
        <v>0</v>
      </c>
      <c r="F68" s="604" t="s">
        <v>268</v>
      </c>
      <c r="G68" s="656"/>
      <c r="H68" s="599"/>
    </row>
    <row r="69" spans="1:8" ht="15.75" x14ac:dyDescent="0.25">
      <c r="A69" s="594">
        <v>336</v>
      </c>
      <c r="B69" s="595" t="str">
        <f>'SAISIE ASL'!L397</f>
        <v>Présence d'une documentation touristique dans une deuxième langue étrangère.</v>
      </c>
      <c r="C69" s="596">
        <f>'SAISIE ASL'!M397</f>
        <v>3</v>
      </c>
      <c r="D69" s="597" t="str">
        <f>'SAISIE ASL'!N397</f>
        <v>OUI</v>
      </c>
      <c r="E69" s="643">
        <f>'SAISIE ASL'!O397</f>
        <v>0</v>
      </c>
      <c r="F69" s="604" t="s">
        <v>268</v>
      </c>
      <c r="G69" s="656"/>
      <c r="H69" s="599"/>
    </row>
    <row r="70" spans="1:8" ht="31.5" x14ac:dyDescent="0.25">
      <c r="A70" s="594">
        <v>337</v>
      </c>
      <c r="B70" s="595" t="str">
        <f>'SAISIE ASL'!L398</f>
        <v>Si existant, le site participe à l'alimentation du système d'information touristique local</v>
      </c>
      <c r="C70" s="596">
        <f>'SAISIE ASL'!M398</f>
        <v>1</v>
      </c>
      <c r="D70" s="597" t="str">
        <f>'SAISIE ASL'!N398</f>
        <v>OUI</v>
      </c>
      <c r="E70" s="643">
        <f>'SAISIE ASL'!O398</f>
        <v>0</v>
      </c>
      <c r="F70" s="604" t="s">
        <v>268</v>
      </c>
      <c r="G70" s="656"/>
      <c r="H70" s="599"/>
    </row>
    <row r="71" spans="1:8" s="384" customFormat="1" ht="37.5" x14ac:dyDescent="0.3">
      <c r="A71" s="610"/>
      <c r="B71" s="611" t="str">
        <f>'RESULTAT GLOBAL'!C42</f>
        <v>SAVOIR-FAIRE ET SAVOIR-ETRE</v>
      </c>
      <c r="C71" s="612" t="s">
        <v>22</v>
      </c>
      <c r="D71" s="612" t="s">
        <v>23</v>
      </c>
      <c r="E71" s="644" t="s">
        <v>24</v>
      </c>
      <c r="F71" s="653" t="s">
        <v>592</v>
      </c>
      <c r="G71" s="600" t="s">
        <v>593</v>
      </c>
      <c r="H71" s="600" t="s">
        <v>594</v>
      </c>
    </row>
    <row r="72" spans="1:8" ht="15.75" x14ac:dyDescent="0.25">
      <c r="A72" s="594">
        <f>'SAISIE ASL'!K47</f>
        <v>39</v>
      </c>
      <c r="B72" s="601" t="str">
        <f>'SAISIE ASL'!L47</f>
        <v xml:space="preserve">L'appel doit aboutir avant la 5ème sonnerie. </v>
      </c>
      <c r="C72" s="602">
        <f>'SAISIE ASL'!M47</f>
        <v>3</v>
      </c>
      <c r="D72" s="603" t="str">
        <f>'SAISIE ASL'!N47</f>
        <v>OUI</v>
      </c>
      <c r="E72" s="643">
        <f>'SAISIE ASL'!O47</f>
        <v>0</v>
      </c>
      <c r="F72" s="604" t="s">
        <v>309</v>
      </c>
      <c r="G72" s="657"/>
      <c r="H72" s="599"/>
    </row>
    <row r="73" spans="1:8" ht="15.75" x14ac:dyDescent="0.25">
      <c r="A73" s="594">
        <f>'SAISIE ASL'!K48</f>
        <v>40</v>
      </c>
      <c r="B73" s="601" t="str">
        <f>'SAISIE ASL'!L48</f>
        <v>L'interlocuteur annonce le nom de la structure</v>
      </c>
      <c r="C73" s="602">
        <f>'SAISIE ASL'!M48</f>
        <v>3</v>
      </c>
      <c r="D73" s="603" t="str">
        <f>'SAISIE ASL'!N48</f>
        <v>OUI</v>
      </c>
      <c r="E73" s="643">
        <f>'SAISIE ASL'!O48</f>
        <v>0</v>
      </c>
      <c r="F73" s="604" t="s">
        <v>309</v>
      </c>
      <c r="G73" s="657"/>
      <c r="H73" s="599"/>
    </row>
    <row r="74" spans="1:8" ht="15.75" x14ac:dyDescent="0.25">
      <c r="A74" s="594">
        <f>'SAISIE ASL'!K49</f>
        <v>41</v>
      </c>
      <c r="B74" s="601" t="str">
        <f>'SAISIE ASL'!L49</f>
        <v>Si la conversation est mise en attente, celle-ci n'excède pas une minute</v>
      </c>
      <c r="C74" s="602">
        <f>'SAISIE ASL'!M49</f>
        <v>1</v>
      </c>
      <c r="D74" s="603" t="str">
        <f>'SAISIE ASL'!N49</f>
        <v>OUI</v>
      </c>
      <c r="E74" s="643">
        <f>'SAISIE ASL'!O49</f>
        <v>0</v>
      </c>
      <c r="F74" s="604" t="s">
        <v>309</v>
      </c>
      <c r="G74" s="657"/>
      <c r="H74" s="599"/>
    </row>
    <row r="75" spans="1:8" ht="15.75" x14ac:dyDescent="0.25">
      <c r="A75" s="594">
        <f>'SAISIE ASL'!K51</f>
        <v>42</v>
      </c>
      <c r="B75" s="601" t="str">
        <f>'SAISIE ASL'!L51</f>
        <v xml:space="preserve">Le professionnel  questionne le client pour cerner ses attentes. </v>
      </c>
      <c r="C75" s="602">
        <f>'SAISIE ASL'!M51</f>
        <v>3</v>
      </c>
      <c r="D75" s="603" t="str">
        <f>'SAISIE ASL'!N51</f>
        <v>OUI</v>
      </c>
      <c r="E75" s="643">
        <f>'SAISIE ASL'!O51</f>
        <v>0</v>
      </c>
      <c r="F75" s="604" t="s">
        <v>309</v>
      </c>
      <c r="G75" s="657"/>
      <c r="H75" s="599"/>
    </row>
    <row r="76" spans="1:8" ht="31.5" x14ac:dyDescent="0.25">
      <c r="A76" s="594">
        <f>'SAISIE ASL'!K52</f>
        <v>43</v>
      </c>
      <c r="B76" s="601" t="str">
        <f>'SAISIE ASL'!L52</f>
        <v>Les réponses apportées par le professionnel sont adaptées et donnent envie au client de pratiquer l'activité.</v>
      </c>
      <c r="C76" s="602">
        <f>'SAISIE ASL'!M52</f>
        <v>3</v>
      </c>
      <c r="D76" s="603" t="str">
        <f>'SAISIE ASL'!N52</f>
        <v>OUI</v>
      </c>
      <c r="E76" s="643">
        <f>'SAISIE ASL'!O52</f>
        <v>0</v>
      </c>
      <c r="F76" s="604" t="s">
        <v>309</v>
      </c>
      <c r="G76" s="657"/>
      <c r="H76" s="599"/>
    </row>
    <row r="77" spans="1:8" ht="31.5" x14ac:dyDescent="0.25">
      <c r="A77" s="594">
        <f>'SAISIE ASL'!K53</f>
        <v>44</v>
      </c>
      <c r="B77" s="601" t="str">
        <f>'SAISIE ASL'!L53</f>
        <v>Si réservation par téléphone, le nom du client, le nombre de personnes et les conditions tarifaires sont clairement définis.</v>
      </c>
      <c r="C77" s="602">
        <f>'SAISIE ASL'!M53</f>
        <v>3</v>
      </c>
      <c r="D77" s="603" t="str">
        <f>'SAISIE ASL'!N53</f>
        <v>OUI</v>
      </c>
      <c r="E77" s="643">
        <f>'SAISIE ASL'!O53</f>
        <v>0</v>
      </c>
      <c r="F77" s="604" t="s">
        <v>309</v>
      </c>
      <c r="G77" s="657"/>
      <c r="H77" s="599"/>
    </row>
    <row r="78" spans="1:8" ht="15.75" x14ac:dyDescent="0.25">
      <c r="A78" s="594">
        <f>'SAISIE ASL'!K54</f>
        <v>45</v>
      </c>
      <c r="B78" s="601" t="str">
        <f>'SAISIE ASL'!L54</f>
        <v xml:space="preserve">Si réservation par téléphone, les pré-requis à l'activité sont spontanément indiqués. </v>
      </c>
      <c r="C78" s="602">
        <f>'SAISIE ASL'!M54</f>
        <v>3</v>
      </c>
      <c r="D78" s="603" t="str">
        <f>'SAISIE ASL'!N54</f>
        <v>OUI</v>
      </c>
      <c r="E78" s="643">
        <f>'SAISIE ASL'!O54</f>
        <v>0</v>
      </c>
      <c r="F78" s="604" t="s">
        <v>309</v>
      </c>
      <c r="G78" s="657"/>
      <c r="H78" s="599"/>
    </row>
    <row r="79" spans="1:8" ht="15.75" x14ac:dyDescent="0.2">
      <c r="A79" s="594">
        <f>'SAISIE ASL'!K55</f>
        <v>46</v>
      </c>
      <c r="B79" s="601" t="str">
        <f>'SAISIE ASL'!L55</f>
        <v>Si réservation par téléphone, une reformulation est effectuée en fin de conversation.</v>
      </c>
      <c r="C79" s="602">
        <f>'SAISIE ASL'!M55</f>
        <v>3</v>
      </c>
      <c r="D79" s="603" t="str">
        <f>'SAISIE ASL'!N55</f>
        <v>OUI</v>
      </c>
      <c r="E79" s="613">
        <f>'SAISIE ASL'!O55</f>
        <v>0</v>
      </c>
      <c r="F79" s="604" t="s">
        <v>309</v>
      </c>
      <c r="G79" s="657"/>
      <c r="H79" s="599"/>
    </row>
    <row r="80" spans="1:8" ht="31.5" x14ac:dyDescent="0.2">
      <c r="A80" s="594">
        <f>'SAISIE ASL'!K56</f>
        <v>47</v>
      </c>
      <c r="B80" s="601" t="str">
        <f>'SAISIE ASL'!L56</f>
        <v>Si réservation par téléphone ou par mail, une confirmation de la réservation est envoyée par mail</v>
      </c>
      <c r="C80" s="602">
        <f>'SAISIE ASL'!M56</f>
        <v>3</v>
      </c>
      <c r="D80" s="603" t="str">
        <f>'SAISIE ASL'!N56</f>
        <v>OUI</v>
      </c>
      <c r="E80" s="613">
        <f>'SAISIE ASL'!O56</f>
        <v>0</v>
      </c>
      <c r="F80" s="604" t="s">
        <v>309</v>
      </c>
      <c r="G80" s="657"/>
      <c r="H80" s="599"/>
    </row>
    <row r="81" spans="1:8" ht="47.25" x14ac:dyDescent="0.25">
      <c r="A81" s="594">
        <f>'SAISIE ASL'!K57</f>
        <v>48</v>
      </c>
      <c r="B81" s="601" t="str">
        <f>'SAISIE ASL'!L57</f>
        <v>En cas d'incertitude sur la tenue de l'activité, le professionnel s'engage a recontacter le client pour confirmer ou infirmer l'activité. Le professionnel communique une date.</v>
      </c>
      <c r="C81" s="602">
        <f>'SAISIE ASL'!M57</f>
        <v>3</v>
      </c>
      <c r="D81" s="603" t="str">
        <f>'SAISIE ASL'!N57</f>
        <v>OUI</v>
      </c>
      <c r="E81" s="643">
        <f>'SAISIE ASL'!O57</f>
        <v>0</v>
      </c>
      <c r="F81" s="604" t="s">
        <v>309</v>
      </c>
      <c r="G81" s="657"/>
      <c r="H81" s="599"/>
    </row>
    <row r="82" spans="1:8" ht="31.5" x14ac:dyDescent="0.25">
      <c r="A82" s="594">
        <f>'SAISIE ASL'!K58</f>
        <v>49</v>
      </c>
      <c r="B82" s="601" t="str">
        <f>'SAISIE ASL'!L58</f>
        <v>Le professionnel propose spontanément des informations sur l'accès au lieu d'activité.</v>
      </c>
      <c r="C82" s="602">
        <f>'SAISIE ASL'!M58</f>
        <v>1</v>
      </c>
      <c r="D82" s="603" t="str">
        <f>'SAISIE ASL'!N58</f>
        <v>OUI</v>
      </c>
      <c r="E82" s="643">
        <f>'SAISIE ASL'!O58</f>
        <v>0</v>
      </c>
      <c r="F82" s="604" t="s">
        <v>309</v>
      </c>
      <c r="G82" s="657"/>
      <c r="H82" s="599"/>
    </row>
    <row r="83" spans="1:8" ht="47.25" x14ac:dyDescent="0.25">
      <c r="A83" s="594">
        <f>'SAISIE ASL'!K59</f>
        <v>50</v>
      </c>
      <c r="B83" s="601" t="str">
        <f>'SAISIE ASL'!L59</f>
        <v>L'interlocuteur est courtois, employant les formules de politesse adaptées. Le cas échéant, la mise en attente et la reprise de ligne s'accompagne des formules d'usage.</v>
      </c>
      <c r="C83" s="602">
        <f>'SAISIE ASL'!M59</f>
        <v>3</v>
      </c>
      <c r="D83" s="603" t="str">
        <f>'SAISIE ASL'!N59</f>
        <v>OUI</v>
      </c>
      <c r="E83" s="643">
        <f>'SAISIE ASL'!O59</f>
        <v>0</v>
      </c>
      <c r="F83" s="604" t="s">
        <v>309</v>
      </c>
      <c r="G83" s="657"/>
      <c r="H83" s="599"/>
    </row>
    <row r="84" spans="1:8" ht="15.75" x14ac:dyDescent="0.25">
      <c r="A84" s="594">
        <f>'SAISIE ASL'!K60</f>
        <v>51</v>
      </c>
      <c r="B84" s="601" t="str">
        <f>'SAISIE ASL'!L60</f>
        <v>L'accueil téléphonique est assuré en au moins une langue étrangère.</v>
      </c>
      <c r="C84" s="602">
        <f>'SAISIE ASL'!M60</f>
        <v>3</v>
      </c>
      <c r="D84" s="603" t="str">
        <f>'SAISIE ASL'!N60</f>
        <v>OUI</v>
      </c>
      <c r="E84" s="643">
        <f>'SAISIE ASL'!O60</f>
        <v>0</v>
      </c>
      <c r="F84" s="604" t="s">
        <v>309</v>
      </c>
      <c r="G84" s="657"/>
      <c r="H84" s="599"/>
    </row>
    <row r="85" spans="1:8" ht="31.5" x14ac:dyDescent="0.25">
      <c r="A85" s="594">
        <f>'SAISIE ASL'!K62</f>
        <v>52</v>
      </c>
      <c r="B85" s="601" t="str">
        <f>'SAISIE ASL'!L62</f>
        <v>En cas d'absence, un répondeur assure l'accueil téléphonique. Le ton de message est courtois, employant les formules de politesse adaptées.</v>
      </c>
      <c r="C85" s="602">
        <f>'SAISIE ASL'!M62</f>
        <v>1</v>
      </c>
      <c r="D85" s="603" t="str">
        <f>'SAISIE ASL'!N62</f>
        <v>OUI</v>
      </c>
      <c r="E85" s="643">
        <f>'SAISIE ASL'!O62</f>
        <v>0</v>
      </c>
      <c r="F85" s="606" t="s">
        <v>268</v>
      </c>
      <c r="G85" s="657"/>
      <c r="H85" s="599"/>
    </row>
    <row r="86" spans="1:8" ht="31.5" x14ac:dyDescent="0.25">
      <c r="A86" s="594">
        <f>'SAISIE ASL'!K63</f>
        <v>53</v>
      </c>
      <c r="B86" s="601" t="str">
        <f>'SAISIE ASL'!L63</f>
        <v>Le message du répondeur annonce le nom du site et informe des horaires d'ouverture.</v>
      </c>
      <c r="C86" s="602">
        <f>'SAISIE ASL'!M63</f>
        <v>1</v>
      </c>
      <c r="D86" s="603" t="str">
        <f>'SAISIE ASL'!N63</f>
        <v>OUI</v>
      </c>
      <c r="E86" s="643">
        <f>'SAISIE ASL'!O63</f>
        <v>0</v>
      </c>
      <c r="F86" s="606" t="s">
        <v>268</v>
      </c>
      <c r="G86" s="657"/>
      <c r="H86" s="599"/>
    </row>
    <row r="87" spans="1:8" ht="31.5" x14ac:dyDescent="0.25">
      <c r="A87" s="594">
        <f>'SAISIE ASL'!K64</f>
        <v>54</v>
      </c>
      <c r="B87" s="601" t="str">
        <f>'SAISIE ASL'!L64</f>
        <v>Le message du répondeur téléphonique mentionne les horaires d'ouverture en au moins une langue étrangère.</v>
      </c>
      <c r="C87" s="602">
        <f>'SAISIE ASL'!M64</f>
        <v>1</v>
      </c>
      <c r="D87" s="603" t="str">
        <f>'SAISIE ASL'!N64</f>
        <v>OUI</v>
      </c>
      <c r="E87" s="643">
        <f>'SAISIE ASL'!O64</f>
        <v>0</v>
      </c>
      <c r="F87" s="606" t="s">
        <v>268</v>
      </c>
      <c r="G87" s="657"/>
      <c r="H87" s="599"/>
    </row>
    <row r="88" spans="1:8" ht="31.5" x14ac:dyDescent="0.25">
      <c r="A88" s="594">
        <f>'SAISIE ASL'!K65</f>
        <v>55</v>
      </c>
      <c r="B88" s="601" t="str">
        <f>'SAISIE ASL'!L65</f>
        <v>Le message du répondeur téléphonique mentionne les horaires d'ouverture dans une deuxième langue étrangère.</v>
      </c>
      <c r="C88" s="602">
        <f>'SAISIE ASL'!M65</f>
        <v>1</v>
      </c>
      <c r="D88" s="603" t="str">
        <f>'SAISIE ASL'!N65</f>
        <v>OUI</v>
      </c>
      <c r="E88" s="643">
        <f>'SAISIE ASL'!O65</f>
        <v>0</v>
      </c>
      <c r="F88" s="606" t="s">
        <v>268</v>
      </c>
      <c r="G88" s="657"/>
      <c r="H88" s="599"/>
    </row>
    <row r="89" spans="1:8" ht="31.5" x14ac:dyDescent="0.25">
      <c r="A89" s="594">
        <f>'SAISIE ASL'!K68</f>
        <v>57</v>
      </c>
      <c r="B89" s="601" t="str">
        <f>'SAISIE ASL'!L68</f>
        <v>Lors d'une demande d'informations individuelle, la réponse écrite est personnalisée et correspond à la demande.</v>
      </c>
      <c r="C89" s="602">
        <f>'SAISIE ASL'!M68</f>
        <v>3</v>
      </c>
      <c r="D89" s="603" t="str">
        <f>'SAISIE ASL'!N68</f>
        <v>OUI</v>
      </c>
      <c r="E89" s="643">
        <f>'SAISIE ASL'!O68</f>
        <v>0</v>
      </c>
      <c r="F89" s="604" t="s">
        <v>309</v>
      </c>
      <c r="G89" s="657"/>
      <c r="H89" s="599"/>
    </row>
    <row r="90" spans="1:8" ht="31.5" x14ac:dyDescent="0.25">
      <c r="A90" s="594">
        <f>'SAISIE ASL'!K69</f>
        <v>58</v>
      </c>
      <c r="B90" s="601" t="str">
        <f>'SAISIE ASL'!L69</f>
        <v>Lors d'une demande d'information de groupe, la réponse écrite est personnalisée et correspond à la demande.</v>
      </c>
      <c r="C90" s="602">
        <f>'SAISIE ASL'!M69</f>
        <v>3</v>
      </c>
      <c r="D90" s="603" t="str">
        <f>'SAISIE ASL'!N69</f>
        <v>OUI</v>
      </c>
      <c r="E90" s="643">
        <f>'SAISIE ASL'!O69</f>
        <v>0</v>
      </c>
      <c r="F90" s="604" t="s">
        <v>309</v>
      </c>
      <c r="G90" s="657"/>
      <c r="H90" s="599"/>
    </row>
    <row r="91" spans="1:8" ht="31.5" x14ac:dyDescent="0.25">
      <c r="A91" s="594">
        <f>'SAISIE ASL'!K70</f>
        <v>59</v>
      </c>
      <c r="B91" s="601" t="str">
        <f>'SAISIE ASL'!L70</f>
        <v>Lors d’une demande d'informations en langue étrangères, la réponse est personnalisée et correspond à la demande.</v>
      </c>
      <c r="C91" s="602">
        <f>'SAISIE ASL'!M70</f>
        <v>3</v>
      </c>
      <c r="D91" s="603" t="str">
        <f>'SAISIE ASL'!N70</f>
        <v>OUI</v>
      </c>
      <c r="E91" s="643">
        <f>'SAISIE ASL'!O70</f>
        <v>0</v>
      </c>
      <c r="F91" s="604" t="s">
        <v>309</v>
      </c>
      <c r="G91" s="657"/>
      <c r="H91" s="599"/>
    </row>
    <row r="92" spans="1:8" ht="31.5" x14ac:dyDescent="0.2">
      <c r="A92" s="594">
        <f>'SAISIE ASL'!K72</f>
        <v>61</v>
      </c>
      <c r="B92" s="601" t="str">
        <f>'SAISIE ASL'!L72</f>
        <v xml:space="preserve">Pendant les périodes d'ouverture de l'établissement, lors d'une demande d'informations, la réponse écrite (mail ou courrier) est envoyée sous 48h. </v>
      </c>
      <c r="C92" s="602">
        <f>'SAISIE ASL'!M72</f>
        <v>3</v>
      </c>
      <c r="D92" s="603" t="str">
        <f>'SAISIE ASL'!N72</f>
        <v>OUI</v>
      </c>
      <c r="E92" s="645">
        <f>'SAISIE ASL'!O72</f>
        <v>0</v>
      </c>
      <c r="F92" s="604" t="s">
        <v>309</v>
      </c>
      <c r="G92" s="657"/>
      <c r="H92" s="599"/>
    </row>
    <row r="93" spans="1:8" ht="31.5" x14ac:dyDescent="0.25">
      <c r="A93" s="594">
        <f>'SAISIE ASL'!K73</f>
        <v>62</v>
      </c>
      <c r="B93" s="601" t="str">
        <f>'SAISIE ASL'!L73</f>
        <v>Pendant les périodes d'ouverture de l'établissement, lors d'une demande d'informations, la réponse écrite par mail est envoyée sous 24h.</v>
      </c>
      <c r="C93" s="602">
        <f>'SAISIE ASL'!M73</f>
        <v>1</v>
      </c>
      <c r="D93" s="603" t="str">
        <f>'SAISIE ASL'!N73</f>
        <v>OUI</v>
      </c>
      <c r="E93" s="643">
        <f>'SAISIE ASL'!O73</f>
        <v>0</v>
      </c>
      <c r="F93" s="604" t="s">
        <v>309</v>
      </c>
      <c r="G93" s="657"/>
      <c r="H93" s="599"/>
    </row>
    <row r="94" spans="1:8" ht="31.5" x14ac:dyDescent="0.25">
      <c r="A94" s="594">
        <f>'SAISIE ASL'!K123</f>
        <v>102</v>
      </c>
      <c r="B94" s="601" t="str">
        <f>'SAISIE ASL'!L123</f>
        <v>Une permanence est assurée à l'accueil pendant les heures d'ouverture définies du point d'accueil.</v>
      </c>
      <c r="C94" s="602">
        <f>'SAISIE ASL'!M123</f>
        <v>1</v>
      </c>
      <c r="D94" s="603" t="str">
        <f>'SAISIE ASL'!N123</f>
        <v>OUI</v>
      </c>
      <c r="E94" s="643">
        <f>'SAISIE ASL'!O123</f>
        <v>0</v>
      </c>
      <c r="F94" s="604" t="s">
        <v>309</v>
      </c>
      <c r="G94" s="657"/>
      <c r="H94" s="599"/>
    </row>
    <row r="95" spans="1:8" ht="15.75" x14ac:dyDescent="0.25">
      <c r="A95" s="594">
        <f>'SAISIE ASL'!K124</f>
        <v>103</v>
      </c>
      <c r="B95" s="601" t="str">
        <f>'SAISIE ASL'!L124</f>
        <v>La prise en charge du client est rapide.</v>
      </c>
      <c r="C95" s="602">
        <f>'SAISIE ASL'!M124</f>
        <v>1</v>
      </c>
      <c r="D95" s="603" t="str">
        <f>'SAISIE ASL'!N124</f>
        <v>OUI</v>
      </c>
      <c r="E95" s="643">
        <f>'SAISIE ASL'!O124</f>
        <v>0</v>
      </c>
      <c r="F95" s="604" t="s">
        <v>309</v>
      </c>
      <c r="G95" s="657"/>
      <c r="H95" s="599"/>
    </row>
    <row r="96" spans="1:8" ht="47.25" x14ac:dyDescent="0.25">
      <c r="A96" s="594">
        <f>'SAISIE ASL'!K125</f>
        <v>104</v>
      </c>
      <c r="B96" s="601" t="str">
        <f>'SAISIE ASL'!L125</f>
        <v>Le client identifie rapidement les langues parlées par le personnel de l'établissement soit par un affichage extérieur, soit par la mention des langues parlées sur le badge du personnel en contact avec le client.</v>
      </c>
      <c r="C96" s="602">
        <f>'SAISIE ASL'!M125</f>
        <v>1</v>
      </c>
      <c r="D96" s="603" t="str">
        <f>'SAISIE ASL'!N125</f>
        <v>OUI</v>
      </c>
      <c r="E96" s="643">
        <f>'SAISIE ASL'!O125</f>
        <v>0</v>
      </c>
      <c r="F96" s="604" t="s">
        <v>309</v>
      </c>
      <c r="G96" s="657"/>
      <c r="H96" s="599"/>
    </row>
    <row r="97" spans="1:8" ht="31.5" x14ac:dyDescent="0.25">
      <c r="A97" s="594">
        <f>'SAISIE ASL'!K126</f>
        <v>105</v>
      </c>
      <c r="B97" s="601" t="str">
        <f>'SAISIE ASL'!L126</f>
        <v>Le positionnement du personnel ou la tenue vestimentaire permet une identification aisée.</v>
      </c>
      <c r="C97" s="602">
        <f>'SAISIE ASL'!M126</f>
        <v>1</v>
      </c>
      <c r="D97" s="603" t="str">
        <f>'SAISIE ASL'!N126</f>
        <v>OUI</v>
      </c>
      <c r="E97" s="643">
        <f>'SAISIE ASL'!O126</f>
        <v>0</v>
      </c>
      <c r="F97" s="604" t="s">
        <v>309</v>
      </c>
      <c r="G97" s="657"/>
      <c r="H97" s="599"/>
    </row>
    <row r="98" spans="1:8" ht="15.75" x14ac:dyDescent="0.25">
      <c r="A98" s="594">
        <f>'SAISIE ASL'!K127</f>
        <v>106</v>
      </c>
      <c r="B98" s="601" t="str">
        <f>'SAISIE ASL'!L127</f>
        <v>La tenue corporelle et vestimentaire du personnel d'accueil est propre et soignée.</v>
      </c>
      <c r="C98" s="602">
        <f>'SAISIE ASL'!M127</f>
        <v>3</v>
      </c>
      <c r="D98" s="603" t="str">
        <f>'SAISIE ASL'!N127</f>
        <v>OUI</v>
      </c>
      <c r="E98" s="643">
        <f>'SAISIE ASL'!O127</f>
        <v>0</v>
      </c>
      <c r="F98" s="604" t="s">
        <v>309</v>
      </c>
      <c r="G98" s="657"/>
      <c r="H98" s="599"/>
    </row>
    <row r="99" spans="1:8" ht="15.75" x14ac:dyDescent="0.25">
      <c r="A99" s="594">
        <f>'SAISIE ASL'!K128</f>
        <v>107</v>
      </c>
      <c r="B99" s="601" t="str">
        <f>'SAISIE ASL'!L128</f>
        <v xml:space="preserve">Le client est spontanément salué à son arrivée. </v>
      </c>
      <c r="C99" s="602">
        <f>'SAISIE ASL'!M128</f>
        <v>3</v>
      </c>
      <c r="D99" s="603" t="str">
        <f>'SAISIE ASL'!N128</f>
        <v>OUI</v>
      </c>
      <c r="E99" s="643">
        <f>'SAISIE ASL'!O128</f>
        <v>0</v>
      </c>
      <c r="F99" s="604" t="s">
        <v>309</v>
      </c>
      <c r="G99" s="657"/>
      <c r="H99" s="599"/>
    </row>
    <row r="100" spans="1:8" ht="15.75" x14ac:dyDescent="0.25">
      <c r="A100" s="594">
        <f>'SAISIE ASL'!K129</f>
        <v>108</v>
      </c>
      <c r="B100" s="601" t="str">
        <f>'SAISIE ASL'!L129</f>
        <v xml:space="preserve">L'accueil est cordial. </v>
      </c>
      <c r="C100" s="602">
        <f>'SAISIE ASL'!M129</f>
        <v>9</v>
      </c>
      <c r="D100" s="603" t="str">
        <f>'SAISIE ASL'!N129</f>
        <v>Très Satisfaisant</v>
      </c>
      <c r="E100" s="643">
        <f>'SAISIE ASL'!O129</f>
        <v>0</v>
      </c>
      <c r="F100" s="604" t="s">
        <v>309</v>
      </c>
      <c r="G100" s="657"/>
      <c r="H100" s="599"/>
    </row>
    <row r="101" spans="1:8" ht="47.25" x14ac:dyDescent="0.25">
      <c r="A101" s="594">
        <f>'SAISIE ASL'!K130</f>
        <v>109</v>
      </c>
      <c r="B101" s="614" t="str">
        <f>'SAISIE ASL'!L130</f>
        <v>La prise en charge du client est efficace. Si le personnel d'accueil est occupé, il fait un signe de reconnaissance. Il donne priorité à l'accueil des clients par rapport aux autres taches.</v>
      </c>
      <c r="C101" s="602">
        <f>'SAISIE ASL'!M130</f>
        <v>3</v>
      </c>
      <c r="D101" s="603" t="str">
        <f>'SAISIE ASL'!N130</f>
        <v>OUI</v>
      </c>
      <c r="E101" s="643">
        <f>'SAISIE ASL'!O130</f>
        <v>0</v>
      </c>
      <c r="F101" s="604" t="s">
        <v>309</v>
      </c>
      <c r="G101" s="657"/>
      <c r="H101" s="599"/>
    </row>
    <row r="102" spans="1:8" ht="15.75" x14ac:dyDescent="0.25">
      <c r="A102" s="594">
        <f>'SAISIE ASL'!K131</f>
        <v>110</v>
      </c>
      <c r="B102" s="614" t="str">
        <f>'SAISIE ASL'!L131</f>
        <v>La prise en charge du visiteur est adaptée aux différents types de clientèles.</v>
      </c>
      <c r="C102" s="602">
        <f>'SAISIE ASL'!M131</f>
        <v>1</v>
      </c>
      <c r="D102" s="603" t="str">
        <f>'SAISIE ASL'!N131</f>
        <v>OUI</v>
      </c>
      <c r="E102" s="643">
        <f>'SAISIE ASL'!O131</f>
        <v>0</v>
      </c>
      <c r="F102" s="604" t="s">
        <v>309</v>
      </c>
      <c r="G102" s="657"/>
      <c r="H102" s="599"/>
    </row>
    <row r="103" spans="1:8" ht="15.75" x14ac:dyDescent="0.25">
      <c r="A103" s="594">
        <f>'SAISIE ASL'!K132</f>
        <v>111</v>
      </c>
      <c r="B103" s="601" t="str">
        <f>'SAISIE ASL'!L132</f>
        <v>L'accueil et le paiement  peuvent être assurés en au moins une langue étrangère.</v>
      </c>
      <c r="C103" s="602">
        <f>'SAISIE ASL'!M132</f>
        <v>3</v>
      </c>
      <c r="D103" s="603" t="str">
        <f>'SAISIE ASL'!N132</f>
        <v>OUI</v>
      </c>
      <c r="E103" s="643">
        <f>'SAISIE ASL'!O132</f>
        <v>0</v>
      </c>
      <c r="F103" s="604" t="s">
        <v>309</v>
      </c>
      <c r="G103" s="657"/>
      <c r="H103" s="599"/>
    </row>
    <row r="104" spans="1:8" ht="15.75" x14ac:dyDescent="0.25">
      <c r="A104" s="594">
        <f>'SAISIE ASL'!K133</f>
        <v>112</v>
      </c>
      <c r="B104" s="601" t="str">
        <f>'SAISIE ASL'!L133</f>
        <v>L'accueil et le paiement  peuvent être assurés dans une deuxième langue étrangère.</v>
      </c>
      <c r="C104" s="615">
        <f>'SAISIE ASL'!M133</f>
        <v>3</v>
      </c>
      <c r="D104" s="603" t="str">
        <f>'SAISIE ASL'!N133</f>
        <v>OUI</v>
      </c>
      <c r="E104" s="643">
        <f>'SAISIE ASL'!O133</f>
        <v>0</v>
      </c>
      <c r="F104" s="604" t="s">
        <v>309</v>
      </c>
      <c r="G104" s="657"/>
      <c r="H104" s="599"/>
    </row>
    <row r="105" spans="1:8" ht="31.5" x14ac:dyDescent="0.25">
      <c r="A105" s="594">
        <f>'SAISIE ASL'!K135</f>
        <v>113</v>
      </c>
      <c r="B105" s="601" t="str">
        <f>'SAISIE ASL'!L135</f>
        <v>Le client est spontanément questionné pour cerner ses attentes (niveau de pratique, nombre de personnes, âge, etc.).</v>
      </c>
      <c r="C105" s="602">
        <f>'SAISIE ASL'!M135</f>
        <v>1</v>
      </c>
      <c r="D105" s="603" t="str">
        <f>'SAISIE ASL'!N135</f>
        <v>OUI</v>
      </c>
      <c r="E105" s="643">
        <f>'SAISIE ASL'!O135</f>
        <v>0</v>
      </c>
      <c r="F105" s="604" t="s">
        <v>309</v>
      </c>
      <c r="G105" s="657"/>
      <c r="H105" s="599"/>
    </row>
    <row r="106" spans="1:8" ht="15.75" x14ac:dyDescent="0.25">
      <c r="A106" s="594">
        <f>'SAISIE ASL'!K136</f>
        <v>114</v>
      </c>
      <c r="B106" s="601" t="str">
        <f>'SAISIE ASL'!L136</f>
        <v xml:space="preserve">Le professionnel se montre dynamique pour valoriser l'activité. </v>
      </c>
      <c r="C106" s="602">
        <f>'SAISIE ASL'!M136</f>
        <v>1</v>
      </c>
      <c r="D106" s="603" t="str">
        <f>'SAISIE ASL'!N136</f>
        <v>OUI</v>
      </c>
      <c r="E106" s="643">
        <f>'SAISIE ASL'!O136</f>
        <v>0</v>
      </c>
      <c r="F106" s="604" t="s">
        <v>309</v>
      </c>
      <c r="G106" s="657"/>
      <c r="H106" s="599"/>
    </row>
    <row r="107" spans="1:8" ht="31.5" x14ac:dyDescent="0.25">
      <c r="A107" s="594">
        <f>'SAISIE ASL'!K137</f>
        <v>115</v>
      </c>
      <c r="B107" s="601" t="str">
        <f>'SAISIE ASL'!L137</f>
        <v>Les conditions tarifaires (et les éventuels suppléments) sont clairement spécifiés au client.</v>
      </c>
      <c r="C107" s="602">
        <f>'SAISIE ASL'!M137</f>
        <v>1</v>
      </c>
      <c r="D107" s="603" t="str">
        <f>'SAISIE ASL'!N137</f>
        <v>OUI</v>
      </c>
      <c r="E107" s="643">
        <f>'SAISIE ASL'!O137</f>
        <v>0</v>
      </c>
      <c r="F107" s="604" t="s">
        <v>309</v>
      </c>
      <c r="G107" s="657"/>
      <c r="H107" s="599"/>
    </row>
    <row r="108" spans="1:8" ht="31.5" x14ac:dyDescent="0.25">
      <c r="A108" s="594">
        <f>'SAISIE ASL'!K138</f>
        <v>116</v>
      </c>
      <c r="B108" s="601" t="str">
        <f>'SAISIE ASL'!L138</f>
        <v xml:space="preserve"> Les différentes prestations sont présentées et le professionnel peut proposer une ou plusieurs prestations adaptées au besoin du client.</v>
      </c>
      <c r="C108" s="602">
        <f>'SAISIE ASL'!M138</f>
        <v>3</v>
      </c>
      <c r="D108" s="603" t="str">
        <f>'SAISIE ASL'!N138</f>
        <v>OUI</v>
      </c>
      <c r="E108" s="643">
        <f>'SAISIE ASL'!O138</f>
        <v>0</v>
      </c>
      <c r="F108" s="604" t="s">
        <v>309</v>
      </c>
      <c r="G108" s="657"/>
      <c r="H108" s="599"/>
    </row>
    <row r="109" spans="1:8" ht="31.5" x14ac:dyDescent="0.25">
      <c r="A109" s="594">
        <f>'SAISIE ASL'!K139</f>
        <v>117</v>
      </c>
      <c r="B109" s="601" t="str">
        <f>'SAISIE ASL'!L139</f>
        <v>Le professionnel informe spontanément sur les prestations temporairement impraticables.</v>
      </c>
      <c r="C109" s="602">
        <f>'SAISIE ASL'!M139</f>
        <v>3</v>
      </c>
      <c r="D109" s="603" t="str">
        <f>'SAISIE ASL'!N139</f>
        <v>OUI</v>
      </c>
      <c r="E109" s="643">
        <f>'SAISIE ASL'!O139</f>
        <v>0</v>
      </c>
      <c r="F109" s="604" t="s">
        <v>309</v>
      </c>
      <c r="G109" s="657"/>
      <c r="H109" s="599"/>
    </row>
    <row r="110" spans="1:8" ht="31.5" x14ac:dyDescent="0.25">
      <c r="A110" s="594">
        <f>'SAISIE ASL'!K141</f>
        <v>118</v>
      </c>
      <c r="B110" s="601" t="str">
        <f>'SAISIE ASL'!L141</f>
        <v>Une facture est remise au client. La facturation est claire, complète et bien présentée.</v>
      </c>
      <c r="C110" s="602">
        <f>'SAISIE ASL'!M141</f>
        <v>3</v>
      </c>
      <c r="D110" s="603" t="str">
        <f>'SAISIE ASL'!N141</f>
        <v>OUI</v>
      </c>
      <c r="E110" s="643">
        <f>'SAISIE ASL'!O141</f>
        <v>0</v>
      </c>
      <c r="F110" s="604" t="s">
        <v>309</v>
      </c>
      <c r="G110" s="657"/>
      <c r="H110" s="599"/>
    </row>
    <row r="111" spans="1:8" ht="15.75" x14ac:dyDescent="0.25">
      <c r="A111" s="594">
        <f>'SAISIE ASL'!K142</f>
        <v>119</v>
      </c>
      <c r="B111" s="601" t="str">
        <f>'SAISIE ASL'!L142</f>
        <v>La structure accepte au moins deux moyens de paiement.</v>
      </c>
      <c r="C111" s="602">
        <f>'SAISIE ASL'!M142</f>
        <v>1</v>
      </c>
      <c r="D111" s="603" t="str">
        <f>'SAISIE ASL'!N142</f>
        <v>OUI</v>
      </c>
      <c r="E111" s="643">
        <f>'SAISIE ASL'!O142</f>
        <v>0</v>
      </c>
      <c r="F111" s="604" t="s">
        <v>309</v>
      </c>
      <c r="G111" s="657"/>
      <c r="H111" s="599"/>
    </row>
    <row r="112" spans="1:8" ht="15.75" x14ac:dyDescent="0.25">
      <c r="A112" s="594">
        <f>'SAISIE ASL'!K143</f>
        <v>120</v>
      </c>
      <c r="B112" s="601" t="str">
        <f>'SAISIE ASL'!L143</f>
        <v>Le  client est remercié pour son règlement.</v>
      </c>
      <c r="C112" s="602">
        <f>'SAISIE ASL'!M143</f>
        <v>1</v>
      </c>
      <c r="D112" s="603" t="str">
        <f>'SAISIE ASL'!N143</f>
        <v>OUI</v>
      </c>
      <c r="E112" s="643">
        <f>'SAISIE ASL'!O143</f>
        <v>0</v>
      </c>
      <c r="F112" s="604" t="s">
        <v>309</v>
      </c>
      <c r="G112" s="657"/>
      <c r="H112" s="599"/>
    </row>
    <row r="113" spans="1:8" ht="15.75" x14ac:dyDescent="0.25">
      <c r="A113" s="594">
        <f>'SAISIE ASL'!K144</f>
        <v>121</v>
      </c>
      <c r="B113" s="614" t="str">
        <f>'SAISIE ASL'!L144</f>
        <v>Le client est remercié et salué au moment de son départ de l'espace d'accueil</v>
      </c>
      <c r="C113" s="602">
        <f>'SAISIE ASL'!M144</f>
        <v>9</v>
      </c>
      <c r="D113" s="603" t="str">
        <f>'SAISIE ASL'!N144</f>
        <v>OUI</v>
      </c>
      <c r="E113" s="643">
        <f>'SAISIE ASL'!O144</f>
        <v>0</v>
      </c>
      <c r="F113" s="604" t="s">
        <v>309</v>
      </c>
      <c r="G113" s="657"/>
      <c r="H113" s="599"/>
    </row>
    <row r="114" spans="1:8" ht="15.75" x14ac:dyDescent="0.25">
      <c r="A114" s="594">
        <f>'SAISIE ASL'!K147</f>
        <v>122</v>
      </c>
      <c r="B114" s="601" t="str">
        <f>'SAISIE ASL'!L147</f>
        <v>Le professionnel est ponctuel.</v>
      </c>
      <c r="C114" s="602">
        <f>'SAISIE ASL'!M147</f>
        <v>3</v>
      </c>
      <c r="D114" s="603" t="str">
        <f>'SAISIE ASL'!N147</f>
        <v>OUI</v>
      </c>
      <c r="E114" s="643">
        <f>'SAISIE ASL'!O147</f>
        <v>0</v>
      </c>
      <c r="F114" s="604" t="s">
        <v>309</v>
      </c>
      <c r="G114" s="657"/>
      <c r="H114" s="599"/>
    </row>
    <row r="115" spans="1:8" ht="31.5" x14ac:dyDescent="0.25">
      <c r="A115" s="594">
        <f>'SAISIE ASL'!K150</f>
        <v>125</v>
      </c>
      <c r="B115" s="601" t="str">
        <f>'SAISIE ASL'!L150</f>
        <v>La tenue corporelle et vestimentaire du professionnel est propre, soignée, adaptée à la pratique. Il est facilement identifiable</v>
      </c>
      <c r="C115" s="602">
        <f>'SAISIE ASL'!M150</f>
        <v>3</v>
      </c>
      <c r="D115" s="603" t="str">
        <f>'SAISIE ASL'!N150</f>
        <v>OUI</v>
      </c>
      <c r="E115" s="643">
        <f>'SAISIE ASL'!O150</f>
        <v>0</v>
      </c>
      <c r="F115" s="604" t="s">
        <v>309</v>
      </c>
      <c r="G115" s="657"/>
      <c r="H115" s="599"/>
    </row>
    <row r="116" spans="1:8" ht="15.75" x14ac:dyDescent="0.25">
      <c r="A116" s="594">
        <f>'SAISIE ASL'!K151</f>
        <v>126</v>
      </c>
      <c r="B116" s="601" t="str">
        <f>'SAISIE ASL'!L151</f>
        <v xml:space="preserve">Le professionnel salue les clients à l'arrivée de manière cordiale </v>
      </c>
      <c r="C116" s="602">
        <f>'SAISIE ASL'!M151</f>
        <v>9</v>
      </c>
      <c r="D116" s="603" t="str">
        <f>'SAISIE ASL'!N151</f>
        <v>Très Satisfaisant</v>
      </c>
      <c r="E116" s="643">
        <f>'SAISIE ASL'!O151</f>
        <v>0</v>
      </c>
      <c r="F116" s="604" t="s">
        <v>309</v>
      </c>
      <c r="G116" s="657"/>
      <c r="H116" s="599"/>
    </row>
    <row r="117" spans="1:8" ht="15.75" x14ac:dyDescent="0.2">
      <c r="A117" s="594">
        <f>'SAISIE ASL'!K152</f>
        <v>127</v>
      </c>
      <c r="B117" s="601" t="str">
        <f>'SAISIE ASL'!L152</f>
        <v>Le professionnel présente le déroulement de l'activité.</v>
      </c>
      <c r="C117" s="602">
        <f>'SAISIE ASL'!M152</f>
        <v>3</v>
      </c>
      <c r="D117" s="603" t="str">
        <f>'SAISIE ASL'!N152</f>
        <v>OUI</v>
      </c>
      <c r="E117" s="646">
        <f>'SAISIE ASL'!O152</f>
        <v>0</v>
      </c>
      <c r="F117" s="604" t="s">
        <v>309</v>
      </c>
      <c r="G117" s="657"/>
      <c r="H117" s="599"/>
    </row>
    <row r="118" spans="1:8" ht="15.75" x14ac:dyDescent="0.2">
      <c r="A118" s="594">
        <f>'SAISIE ASL'!K153</f>
        <v>128</v>
      </c>
      <c r="B118" s="601" t="str">
        <f>'SAISIE ASL'!L153</f>
        <v>Le professionnel s'informe des connaissances et des pratiques des participants</v>
      </c>
      <c r="C118" s="602">
        <f>'SAISIE ASL'!M153</f>
        <v>3</v>
      </c>
      <c r="D118" s="603" t="str">
        <f>'SAISIE ASL'!N153</f>
        <v>OUI</v>
      </c>
      <c r="E118" s="646">
        <f>'SAISIE ASL'!O153</f>
        <v>0</v>
      </c>
      <c r="F118" s="604" t="s">
        <v>309</v>
      </c>
      <c r="G118" s="657"/>
      <c r="H118" s="599"/>
    </row>
    <row r="119" spans="1:8" ht="31.5" x14ac:dyDescent="0.2">
      <c r="A119" s="594">
        <f>'SAISIE ASL'!K154</f>
        <v>129</v>
      </c>
      <c r="B119" s="614" t="str">
        <f>'SAISIE ASL'!L154</f>
        <v>Le professionnel vérifie que la tenue et le matériel du client sont adaptés à l'activité. Si nécessaire une aide est proposée au client pour l'équiper.</v>
      </c>
      <c r="C119" s="602">
        <f>'SAISIE ASL'!M154</f>
        <v>3</v>
      </c>
      <c r="D119" s="603" t="str">
        <f>'SAISIE ASL'!N154</f>
        <v>OUI</v>
      </c>
      <c r="E119" s="646">
        <f>'SAISIE ASL'!O154</f>
        <v>0</v>
      </c>
      <c r="F119" s="604" t="s">
        <v>309</v>
      </c>
      <c r="G119" s="657"/>
      <c r="H119" s="599"/>
    </row>
    <row r="120" spans="1:8" ht="31.5" x14ac:dyDescent="0.2">
      <c r="A120" s="594">
        <f>'SAISIE ASL'!K155</f>
        <v>130</v>
      </c>
      <c r="B120" s="614" t="str">
        <f>'SAISIE ASL'!L155</f>
        <v>Le professionnel présente les consignes d'utilisation du matériel et de l'activité en général (si nécessaire).</v>
      </c>
      <c r="C120" s="602">
        <f>'SAISIE ASL'!M155</f>
        <v>3</v>
      </c>
      <c r="D120" s="603" t="str">
        <f>'SAISIE ASL'!N155</f>
        <v>OUI</v>
      </c>
      <c r="E120" s="646">
        <f>'SAISIE ASL'!O155</f>
        <v>0</v>
      </c>
      <c r="F120" s="604" t="s">
        <v>309</v>
      </c>
      <c r="G120" s="657"/>
      <c r="H120" s="599"/>
    </row>
    <row r="121" spans="1:8" ht="15.75" x14ac:dyDescent="0.25">
      <c r="A121" s="594">
        <f>'SAISIE ASL'!K156</f>
        <v>131</v>
      </c>
      <c r="B121" s="614" t="str">
        <f>'SAISIE ASL'!L156</f>
        <v>Le professionnel présente les règles de sécurité à respecter lors de l'activité.</v>
      </c>
      <c r="C121" s="602">
        <f>'SAISIE ASL'!M156</f>
        <v>3</v>
      </c>
      <c r="D121" s="603" t="str">
        <f>'SAISIE ASL'!N156</f>
        <v>OUI</v>
      </c>
      <c r="E121" s="643">
        <f>'SAISIE ASL'!O156</f>
        <v>0</v>
      </c>
      <c r="F121" s="604" t="s">
        <v>309</v>
      </c>
      <c r="G121" s="657"/>
      <c r="H121" s="599"/>
    </row>
    <row r="122" spans="1:8" ht="31.5" x14ac:dyDescent="0.25">
      <c r="A122" s="594">
        <f>'SAISIE ASL'!K157</f>
        <v>132</v>
      </c>
      <c r="B122" s="614" t="str">
        <f>'SAISIE ASL'!L157</f>
        <v>Le professionnel s'assure de la compréhension par le client des règles de sécurité, de la bonne utilisation du matériel et des usages lors de la pratique.</v>
      </c>
      <c r="C122" s="602">
        <f>'SAISIE ASL'!M157</f>
        <v>3</v>
      </c>
      <c r="D122" s="603" t="str">
        <f>'SAISIE ASL'!N157</f>
        <v>OUI</v>
      </c>
      <c r="E122" s="643">
        <f>'SAISIE ASL'!O157</f>
        <v>0</v>
      </c>
      <c r="F122" s="604" t="s">
        <v>309</v>
      </c>
      <c r="G122" s="657"/>
      <c r="H122" s="599"/>
    </row>
    <row r="123" spans="1:8" ht="47.25" x14ac:dyDescent="0.25">
      <c r="A123" s="594">
        <f>'SAISIE ASL'!K158</f>
        <v>133</v>
      </c>
      <c r="B123" s="616" t="str">
        <f>'SAISIE ASL'!L158</f>
        <v>Au préalable, le guide s'est assuré de la praticabilité et de l'intérêt du circuit support de visite (jour ou zone de chasse, droit d'accès, chemin praticable…) afin d'assurer la sécurité de la prestation.</v>
      </c>
      <c r="C123" s="602">
        <f>'SAISIE ASL'!M158</f>
        <v>3</v>
      </c>
      <c r="D123" s="603" t="str">
        <f>'SAISIE ASL'!N158</f>
        <v>OUI</v>
      </c>
      <c r="E123" s="643" t="str">
        <f>'SAISIE ASL'!O158</f>
        <v/>
      </c>
      <c r="F123" s="604" t="s">
        <v>309</v>
      </c>
      <c r="G123" s="657"/>
      <c r="H123" s="599"/>
    </row>
    <row r="124" spans="1:8" ht="47.25" x14ac:dyDescent="0.25">
      <c r="A124" s="594">
        <f>'SAISIE ASL'!K159</f>
        <v>134</v>
      </c>
      <c r="B124" s="616" t="str">
        <f>'SAISIE ASL'!L159</f>
        <v>Si le guide est amené à annuler la sortie au dernier moment (conditions météorologiques, danger potentiel…), il organise les modalités de remboursement ou propose une activité de remplacement.</v>
      </c>
      <c r="C124" s="602">
        <f>'SAISIE ASL'!M159</f>
        <v>3</v>
      </c>
      <c r="D124" s="603" t="str">
        <f>'SAISIE ASL'!N159</f>
        <v>OUI</v>
      </c>
      <c r="E124" s="643" t="str">
        <f>'SAISIE ASL'!O159</f>
        <v/>
      </c>
      <c r="F124" s="604" t="s">
        <v>309</v>
      </c>
      <c r="G124" s="657"/>
      <c r="H124" s="599"/>
    </row>
    <row r="125" spans="1:8" ht="47.25" x14ac:dyDescent="0.25">
      <c r="A125" s="594">
        <f>'SAISIE ASL'!K160</f>
        <v>135</v>
      </c>
      <c r="B125" s="616" t="str">
        <f>'SAISIE ASL'!L160</f>
        <v>Le guide présente les fragilités environnementales du site et les précautions à suivre (pas de déchets, respect des écosystèmes, cueillette raisonnée, pas de dégradations…)</v>
      </c>
      <c r="C125" s="602">
        <f>'SAISIE ASL'!M160</f>
        <v>3</v>
      </c>
      <c r="D125" s="603" t="str">
        <f>'SAISIE ASL'!N160</f>
        <v>OUI</v>
      </c>
      <c r="E125" s="643" t="str">
        <f>'SAISIE ASL'!O160</f>
        <v/>
      </c>
      <c r="F125" s="604" t="s">
        <v>309</v>
      </c>
      <c r="G125" s="657"/>
      <c r="H125" s="599"/>
    </row>
    <row r="126" spans="1:8" ht="15.75" x14ac:dyDescent="0.25">
      <c r="A126" s="594">
        <f>'SAISIE ASL'!K161</f>
        <v>136</v>
      </c>
      <c r="B126" s="616" t="str">
        <f>'SAISIE ASL'!L161</f>
        <v>Le guide respecte les horaires de départ.</v>
      </c>
      <c r="C126" s="602">
        <f>'SAISIE ASL'!M161</f>
        <v>3</v>
      </c>
      <c r="D126" s="603" t="str">
        <f>'SAISIE ASL'!N161</f>
        <v>OUI</v>
      </c>
      <c r="E126" s="643" t="str">
        <f>'SAISIE ASL'!O161</f>
        <v/>
      </c>
      <c r="F126" s="604" t="s">
        <v>309</v>
      </c>
      <c r="G126" s="657"/>
      <c r="H126" s="599"/>
    </row>
    <row r="127" spans="1:8" ht="31.5" x14ac:dyDescent="0.25">
      <c r="A127" s="594">
        <f>'SAISIE ASL'!K163</f>
        <v>137</v>
      </c>
      <c r="B127" s="614" t="str">
        <f>'SAISIE ASL'!L163</f>
        <v>Pendant toute la prestation, le professionnel garde une attitude conviviale et un comportement positif.</v>
      </c>
      <c r="C127" s="602">
        <f>'SAISIE ASL'!M163</f>
        <v>9</v>
      </c>
      <c r="D127" s="603" t="str">
        <f>'SAISIE ASL'!N163</f>
        <v>Très Satisfaisant</v>
      </c>
      <c r="E127" s="643">
        <f>'SAISIE ASL'!O163</f>
        <v>0</v>
      </c>
      <c r="F127" s="604" t="s">
        <v>309</v>
      </c>
      <c r="G127" s="657"/>
      <c r="H127" s="599"/>
    </row>
    <row r="128" spans="1:8" ht="15.75" x14ac:dyDescent="0.25">
      <c r="A128" s="594">
        <f>'SAISIE ASL'!K164</f>
        <v>138</v>
      </c>
      <c r="B128" s="614" t="str">
        <f>'SAISIE ASL'!L164</f>
        <v>Le professionnel confirme par son attitude la parfaite maîtrise des événements</v>
      </c>
      <c r="C128" s="602">
        <f>'SAISIE ASL'!M164</f>
        <v>9</v>
      </c>
      <c r="D128" s="603" t="str">
        <f>'SAISIE ASL'!N164</f>
        <v>OUI</v>
      </c>
      <c r="E128" s="643">
        <f>'SAISIE ASL'!O164</f>
        <v>0</v>
      </c>
      <c r="F128" s="604" t="s">
        <v>309</v>
      </c>
      <c r="G128" s="657"/>
      <c r="H128" s="599"/>
    </row>
    <row r="129" spans="1:8" ht="31.5" x14ac:dyDescent="0.25">
      <c r="A129" s="594">
        <f>'SAISIE ASL'!K165</f>
        <v>139</v>
      </c>
      <c r="B129" s="614" t="str">
        <f>'SAISIE ASL'!L165</f>
        <v xml:space="preserve">Le professionnel adapte l'activité si les attentes et le niveau des clients le nécessite. </v>
      </c>
      <c r="C129" s="602">
        <f>'SAISIE ASL'!M165</f>
        <v>9</v>
      </c>
      <c r="D129" s="603" t="str">
        <f>'SAISIE ASL'!N165</f>
        <v>Très Satisfaisant</v>
      </c>
      <c r="E129" s="643">
        <f>'SAISIE ASL'!O165</f>
        <v>0</v>
      </c>
      <c r="F129" s="604" t="s">
        <v>309</v>
      </c>
      <c r="G129" s="657"/>
      <c r="H129" s="599"/>
    </row>
    <row r="130" spans="1:8" ht="31.5" x14ac:dyDescent="0.25">
      <c r="A130" s="594">
        <f>'SAISIE ASL'!K166</f>
        <v>140</v>
      </c>
      <c r="B130" s="614" t="str">
        <f>'SAISIE ASL'!L166</f>
        <v>Si les circonstances de l'activité ne permettent le respect de l'horaire annoncé, le client est prévenu assez tôt pour prendre des dispositions.</v>
      </c>
      <c r="C130" s="602">
        <f>'SAISIE ASL'!M166</f>
        <v>9</v>
      </c>
      <c r="D130" s="603" t="str">
        <f>'SAISIE ASL'!N166</f>
        <v>Très Satisfaisant</v>
      </c>
      <c r="E130" s="643">
        <f>'SAISIE ASL'!O166</f>
        <v>0</v>
      </c>
      <c r="F130" s="604" t="s">
        <v>309</v>
      </c>
      <c r="G130" s="657"/>
      <c r="H130" s="599"/>
    </row>
    <row r="131" spans="1:8" ht="31.5" x14ac:dyDescent="0.25">
      <c r="A131" s="594">
        <f>'SAISIE ASL'!K167</f>
        <v>141</v>
      </c>
      <c r="B131" s="614" t="str">
        <f>'SAISIE ASL'!L167</f>
        <v>Le professionnel échange avec les clients en valorisant l'environnement de pratique et l'environnement touristique.</v>
      </c>
      <c r="C131" s="602">
        <f>'SAISIE ASL'!M167</f>
        <v>1</v>
      </c>
      <c r="D131" s="603" t="str">
        <f>'SAISIE ASL'!N167</f>
        <v>OUI</v>
      </c>
      <c r="E131" s="643">
        <f>'SAISIE ASL'!O167</f>
        <v>0</v>
      </c>
      <c r="F131" s="604" t="s">
        <v>309</v>
      </c>
      <c r="G131" s="657"/>
      <c r="H131" s="599"/>
    </row>
    <row r="132" spans="1:8" ht="31.5" x14ac:dyDescent="0.25">
      <c r="A132" s="594">
        <f>'SAISIE ASL'!K168</f>
        <v>142</v>
      </c>
      <c r="B132" s="614" t="str">
        <f>'SAISIE ASL'!L168</f>
        <v>Le professionnel est attentif pour créer une atmosphère de sécurité lors de l'activité.</v>
      </c>
      <c r="C132" s="602">
        <f>'SAISIE ASL'!M168</f>
        <v>3</v>
      </c>
      <c r="D132" s="603" t="str">
        <f>'SAISIE ASL'!N168</f>
        <v>OUI</v>
      </c>
      <c r="E132" s="643">
        <f>'SAISIE ASL'!O168</f>
        <v>0</v>
      </c>
      <c r="F132" s="604" t="s">
        <v>309</v>
      </c>
      <c r="G132" s="657"/>
      <c r="H132" s="599"/>
    </row>
    <row r="133" spans="1:8" ht="31.5" x14ac:dyDescent="0.25">
      <c r="A133" s="594">
        <f>'SAISIE ASL'!K169</f>
        <v>143</v>
      </c>
      <c r="B133" s="614" t="str">
        <f>'SAISIE ASL'!L169</f>
        <v>Le professionnel est équipé d'une radio, d'un téléphone ou d'un moyen adapté pour appeler les secours.</v>
      </c>
      <c r="C133" s="602">
        <f>'SAISIE ASL'!M169</f>
        <v>1</v>
      </c>
      <c r="D133" s="603" t="str">
        <f>'SAISIE ASL'!N169</f>
        <v>OUI</v>
      </c>
      <c r="E133" s="643">
        <f>'SAISIE ASL'!O169</f>
        <v>0</v>
      </c>
      <c r="F133" s="604" t="s">
        <v>309</v>
      </c>
      <c r="G133" s="657"/>
      <c r="H133" s="599"/>
    </row>
    <row r="134" spans="1:8" ht="31.5" x14ac:dyDescent="0.25">
      <c r="A134" s="594">
        <f>'SAISIE ASL'!K170</f>
        <v>144</v>
      </c>
      <c r="B134" s="614" t="str">
        <f>'SAISIE ASL'!L170</f>
        <v>Sur réservation, le professionnel peut encadrer l'activité en au moins une langue étrangère.</v>
      </c>
      <c r="C134" s="602">
        <f>'SAISIE ASL'!M170</f>
        <v>3</v>
      </c>
      <c r="D134" s="603" t="str">
        <f>'SAISIE ASL'!N170</f>
        <v>OUI</v>
      </c>
      <c r="E134" s="643">
        <f>'SAISIE ASL'!O170</f>
        <v>0</v>
      </c>
      <c r="F134" s="604" t="s">
        <v>309</v>
      </c>
      <c r="G134" s="657"/>
      <c r="H134" s="599"/>
    </row>
    <row r="135" spans="1:8" ht="31.5" x14ac:dyDescent="0.25">
      <c r="A135" s="594">
        <f>'SAISIE ASL'!K171</f>
        <v>145</v>
      </c>
      <c r="B135" s="614" t="str">
        <f>'SAISIE ASL'!L171</f>
        <v>Sur réservation, le professionnel peut encadrer l'activité dans une deuxième langue étrangère.</v>
      </c>
      <c r="C135" s="602">
        <f>'SAISIE ASL'!M171</f>
        <v>3</v>
      </c>
      <c r="D135" s="603" t="str">
        <f>'SAISIE ASL'!N171</f>
        <v>OUI</v>
      </c>
      <c r="E135" s="643">
        <f>'SAISIE ASL'!O171</f>
        <v>0</v>
      </c>
      <c r="F135" s="604" t="s">
        <v>309</v>
      </c>
      <c r="G135" s="657"/>
      <c r="H135" s="599"/>
    </row>
    <row r="136" spans="1:8" ht="47.25" x14ac:dyDescent="0.25">
      <c r="A136" s="594">
        <f>'SAISIE ASL'!K172</f>
        <v>146</v>
      </c>
      <c r="B136" s="616" t="str">
        <f>'SAISIE ASL'!L172</f>
        <v>Le guide organise le temps de marche et alterne les temps d'arrêt, de repos, les temps d'explication. Il adapte le rythme en fonction des participants mais veille au respect du timing et s'assure que tout le monde suit.</v>
      </c>
      <c r="C136" s="602">
        <f>'SAISIE ASL'!M172</f>
        <v>1</v>
      </c>
      <c r="D136" s="603" t="str">
        <f>'SAISIE ASL'!N172</f>
        <v>OUI</v>
      </c>
      <c r="E136" s="643" t="str">
        <f>'SAISIE ASL'!O172</f>
        <v/>
      </c>
      <c r="F136" s="604" t="s">
        <v>309</v>
      </c>
      <c r="G136" s="657"/>
      <c r="H136" s="599"/>
    </row>
    <row r="137" spans="1:8" ht="15.75" x14ac:dyDescent="0.25">
      <c r="A137" s="594">
        <f>'SAISIE ASL'!K173</f>
        <v>147</v>
      </c>
      <c r="B137" s="616" t="str">
        <f>'SAISIE ASL'!L173</f>
        <v>Le guide ne laisse pas le groupe s'étirer en longueur ou se diviser.</v>
      </c>
      <c r="C137" s="602">
        <f>'SAISIE ASL'!M173</f>
        <v>3</v>
      </c>
      <c r="D137" s="603" t="str">
        <f>'SAISIE ASL'!N173</f>
        <v>OUI</v>
      </c>
      <c r="E137" s="643" t="str">
        <f>'SAISIE ASL'!O173</f>
        <v/>
      </c>
      <c r="F137" s="604" t="s">
        <v>309</v>
      </c>
      <c r="G137" s="657"/>
      <c r="H137" s="599"/>
    </row>
    <row r="138" spans="1:8" ht="31.5" x14ac:dyDescent="0.25">
      <c r="A138" s="594">
        <f>'SAISIE ASL'!K176</f>
        <v>148</v>
      </c>
      <c r="B138" s="616" t="str">
        <f>'SAISIE ASL'!L176</f>
        <v>Le guide est opportuniste, il garde un œil sur la nature et le paysage et il exploite le moment présent (vol d'oiseaux, présence d'insectes, ruines ou mégalithes isolés…)</v>
      </c>
      <c r="C138" s="602">
        <f>'SAISIE ASL'!M176</f>
        <v>3</v>
      </c>
      <c r="D138" s="603" t="str">
        <f>'SAISIE ASL'!N176</f>
        <v>OUI</v>
      </c>
      <c r="E138" s="643" t="str">
        <f>'SAISIE ASL'!O176</f>
        <v/>
      </c>
      <c r="F138" s="604" t="s">
        <v>309</v>
      </c>
      <c r="G138" s="657"/>
      <c r="H138" s="599"/>
    </row>
    <row r="139" spans="1:8" ht="15.75" x14ac:dyDescent="0.25">
      <c r="A139" s="594">
        <f>'SAISIE ASL'!K177</f>
        <v>149</v>
      </c>
      <c r="B139" s="616" t="str">
        <f>'SAISIE ASL'!L177</f>
        <v>Il partage sa passion, ses coups de cœur, son plaisir.</v>
      </c>
      <c r="C139" s="602">
        <f>'SAISIE ASL'!M177</f>
        <v>3</v>
      </c>
      <c r="D139" s="603" t="str">
        <f>'SAISIE ASL'!N177</f>
        <v>OUI</v>
      </c>
      <c r="E139" s="643" t="str">
        <f>'SAISIE ASL'!O177</f>
        <v/>
      </c>
      <c r="F139" s="604" t="s">
        <v>309</v>
      </c>
      <c r="G139" s="657"/>
      <c r="H139" s="599"/>
    </row>
    <row r="140" spans="1:8" ht="15.75" x14ac:dyDescent="0.25">
      <c r="A140" s="594">
        <f>'SAISIE ASL'!K178</f>
        <v>150</v>
      </c>
      <c r="B140" s="616" t="str">
        <f>'SAISIE ASL'!L178</f>
        <v>Le guide oriente ses explications en fonction des attentes des participants.</v>
      </c>
      <c r="C140" s="602">
        <f>'SAISIE ASL'!M178</f>
        <v>3</v>
      </c>
      <c r="D140" s="603" t="str">
        <f>'SAISIE ASL'!N178</f>
        <v>OUI</v>
      </c>
      <c r="E140" s="643" t="str">
        <f>'SAISIE ASL'!O178</f>
        <v/>
      </c>
      <c r="F140" s="604" t="s">
        <v>309</v>
      </c>
      <c r="G140" s="657"/>
      <c r="H140" s="599"/>
    </row>
    <row r="141" spans="1:8" ht="15.75" x14ac:dyDescent="0.25">
      <c r="A141" s="594">
        <f>'SAISIE ASL'!K179</f>
        <v>151</v>
      </c>
      <c r="B141" s="616" t="str">
        <f>'SAISIE ASL'!L179</f>
        <v>Il se recentre toujours sur ce qu'il doit dire.</v>
      </c>
      <c r="C141" s="602">
        <f>'SAISIE ASL'!M179</f>
        <v>3</v>
      </c>
      <c r="D141" s="603" t="str">
        <f>'SAISIE ASL'!N179</f>
        <v>OUI</v>
      </c>
      <c r="E141" s="643" t="str">
        <f>'SAISIE ASL'!O179</f>
        <v/>
      </c>
      <c r="F141" s="604" t="s">
        <v>309</v>
      </c>
      <c r="G141" s="657"/>
      <c r="H141" s="599"/>
    </row>
    <row r="142" spans="1:8" ht="15.75" x14ac:dyDescent="0.25">
      <c r="A142" s="594">
        <f>'SAISIE ASL'!K180</f>
        <v>152</v>
      </c>
      <c r="B142" s="616" t="str">
        <f>'SAISIE ASL'!L180</f>
        <v>Il fait participer.</v>
      </c>
      <c r="C142" s="602">
        <f>'SAISIE ASL'!M180</f>
        <v>3</v>
      </c>
      <c r="D142" s="603" t="str">
        <f>'SAISIE ASL'!N180</f>
        <v>OUI</v>
      </c>
      <c r="E142" s="643" t="str">
        <f>'SAISIE ASL'!O180</f>
        <v/>
      </c>
      <c r="F142" s="604" t="s">
        <v>309</v>
      </c>
      <c r="G142" s="657"/>
      <c r="H142" s="599"/>
    </row>
    <row r="143" spans="1:8" ht="47.25" x14ac:dyDescent="0.25">
      <c r="A143" s="594">
        <f>'SAISIE ASL'!K181</f>
        <v>153</v>
      </c>
      <c r="B143" s="616" t="str">
        <f>'SAISIE ASL'!L181</f>
        <v>Avant de démarrer une explication, il vérifie que tout le monde écoute, donne en quelques phrases l'intérêt du site pour concentrer l'écoute des participants, puis démarre.</v>
      </c>
      <c r="C143" s="602">
        <f>'SAISIE ASL'!M181</f>
        <v>3</v>
      </c>
      <c r="D143" s="603" t="str">
        <f>'SAISIE ASL'!N181</f>
        <v>OUI</v>
      </c>
      <c r="E143" s="643" t="str">
        <f>'SAISIE ASL'!O181</f>
        <v/>
      </c>
      <c r="F143" s="604" t="s">
        <v>309</v>
      </c>
      <c r="G143" s="657"/>
      <c r="H143" s="599"/>
    </row>
    <row r="144" spans="1:8" ht="15.75" x14ac:dyDescent="0.25">
      <c r="A144" s="594">
        <f>'SAISIE ASL'!K182</f>
        <v>154</v>
      </c>
      <c r="B144" s="616" t="str">
        <f>'SAISIE ASL'!L182</f>
        <v>Le guide a une démarche pédagogique.</v>
      </c>
      <c r="C144" s="602">
        <f>'SAISIE ASL'!M182</f>
        <v>3</v>
      </c>
      <c r="D144" s="603" t="str">
        <f>'SAISIE ASL'!N182</f>
        <v>OUI</v>
      </c>
      <c r="E144" s="643" t="str">
        <f>'SAISIE ASL'!O182</f>
        <v/>
      </c>
      <c r="F144" s="604" t="s">
        <v>309</v>
      </c>
      <c r="G144" s="657"/>
      <c r="H144" s="599"/>
    </row>
    <row r="145" spans="1:8" ht="31.5" x14ac:dyDescent="0.25">
      <c r="A145" s="594">
        <f>'SAISIE ASL'!K183</f>
        <v>155</v>
      </c>
      <c r="B145" s="616" t="str">
        <f>'SAISIE ASL'!L183</f>
        <v>Il vérifie toujours à la fin pour s'assurer que les participants ont compris, répète et résume les points importants.</v>
      </c>
      <c r="C145" s="602">
        <f>'SAISIE ASL'!M183</f>
        <v>3</v>
      </c>
      <c r="D145" s="603" t="str">
        <f>'SAISIE ASL'!N183</f>
        <v>OUI</v>
      </c>
      <c r="E145" s="643" t="str">
        <f>'SAISIE ASL'!O183</f>
        <v/>
      </c>
      <c r="F145" s="604" t="s">
        <v>309</v>
      </c>
      <c r="G145" s="657"/>
      <c r="H145" s="599"/>
    </row>
    <row r="146" spans="1:8" ht="15.75" x14ac:dyDescent="0.25">
      <c r="A146" s="594">
        <f>'SAISIE ASL'!K184</f>
        <v>156</v>
      </c>
      <c r="B146" s="616" t="str">
        <f>'SAISIE ASL'!L184</f>
        <v>Il introduit tout de suite le prochain déplacement et le prochain arrêt.</v>
      </c>
      <c r="C146" s="602">
        <f>'SAISIE ASL'!M184</f>
        <v>3</v>
      </c>
      <c r="D146" s="603" t="str">
        <f>'SAISIE ASL'!N184</f>
        <v>OUI</v>
      </c>
      <c r="E146" s="643" t="str">
        <f>'SAISIE ASL'!O184</f>
        <v/>
      </c>
      <c r="F146" s="604" t="s">
        <v>309</v>
      </c>
      <c r="G146" s="657"/>
      <c r="H146" s="599"/>
    </row>
    <row r="147" spans="1:8" ht="15.75" x14ac:dyDescent="0.25">
      <c r="A147" s="594">
        <f>'SAISIE ASL'!K185</f>
        <v>157</v>
      </c>
      <c r="B147" s="616" t="str">
        <f>'SAISIE ASL'!L185</f>
        <v xml:space="preserve">Il s'interrompt, pour laisser le temps de poser des questions. </v>
      </c>
      <c r="C147" s="602">
        <f>'SAISIE ASL'!M185</f>
        <v>3</v>
      </c>
      <c r="D147" s="603" t="str">
        <f>'SAISIE ASL'!N185</f>
        <v>OUI</v>
      </c>
      <c r="E147" s="643" t="str">
        <f>'SAISIE ASL'!O185</f>
        <v/>
      </c>
      <c r="F147" s="604" t="s">
        <v>309</v>
      </c>
      <c r="G147" s="657"/>
      <c r="H147" s="599"/>
    </row>
    <row r="148" spans="1:8" ht="15.75" x14ac:dyDescent="0.25">
      <c r="A148" s="594">
        <f>'SAISIE ASL'!K186</f>
        <v>158</v>
      </c>
      <c r="B148" s="616" t="str">
        <f>'SAISIE ASL'!L186</f>
        <v>Il répond aux questions éventuelles sans les éluder en les prenant au sérieux.</v>
      </c>
      <c r="C148" s="602">
        <f>'SAISIE ASL'!M186</f>
        <v>3</v>
      </c>
      <c r="D148" s="603" t="str">
        <f>'SAISIE ASL'!N186</f>
        <v>OUI</v>
      </c>
      <c r="E148" s="643" t="str">
        <f>'SAISIE ASL'!O186</f>
        <v/>
      </c>
      <c r="F148" s="604" t="s">
        <v>309</v>
      </c>
      <c r="G148" s="657"/>
      <c r="H148" s="599"/>
    </row>
    <row r="149" spans="1:8" ht="15.75" x14ac:dyDescent="0.25">
      <c r="A149" s="594">
        <f>'SAISIE ASL'!K187</f>
        <v>159</v>
      </c>
      <c r="B149" s="616" t="str">
        <f>'SAISIE ASL'!L187</f>
        <v>Il répète la question posée, si tout le monde n'a pas pu l'entendre.</v>
      </c>
      <c r="C149" s="602">
        <f>'SAISIE ASL'!M187</f>
        <v>3</v>
      </c>
      <c r="D149" s="603" t="str">
        <f>'SAISIE ASL'!N187</f>
        <v>OUI</v>
      </c>
      <c r="E149" s="643" t="str">
        <f>'SAISIE ASL'!O187</f>
        <v/>
      </c>
      <c r="F149" s="604" t="s">
        <v>309</v>
      </c>
      <c r="G149" s="657"/>
      <c r="H149" s="599"/>
    </row>
    <row r="150" spans="1:8" ht="31.5" x14ac:dyDescent="0.25">
      <c r="A150" s="594">
        <f>'SAISIE ASL'!K188</f>
        <v>160</v>
      </c>
      <c r="B150" s="616" t="str">
        <f>'SAISIE ASL'!L188</f>
        <v xml:space="preserve">Chaque participant peut écouter et échanger avec le guide dans de bonnes conditions. </v>
      </c>
      <c r="C150" s="602">
        <f>'SAISIE ASL'!M188</f>
        <v>3</v>
      </c>
      <c r="D150" s="603" t="str">
        <f>'SAISIE ASL'!N188</f>
        <v>OUI</v>
      </c>
      <c r="E150" s="643" t="str">
        <f>'SAISIE ASL'!O188</f>
        <v/>
      </c>
      <c r="F150" s="604" t="s">
        <v>309</v>
      </c>
      <c r="G150" s="657"/>
      <c r="H150" s="599"/>
    </row>
    <row r="151" spans="1:8" ht="31.5" x14ac:dyDescent="0.25">
      <c r="A151" s="594">
        <f>'SAISIE ASL'!K189</f>
        <v>161</v>
      </c>
      <c r="B151" s="616" t="str">
        <f>'SAISIE ASL'!L189</f>
        <v>Le guide s'adresse à tout le monde (en regardant tout le monde), y compris aux enfants.</v>
      </c>
      <c r="C151" s="602">
        <f>'SAISIE ASL'!M189</f>
        <v>3</v>
      </c>
      <c r="D151" s="603" t="str">
        <f>'SAISIE ASL'!N189</f>
        <v>OUI</v>
      </c>
      <c r="E151" s="643" t="str">
        <f>'SAISIE ASL'!O189</f>
        <v/>
      </c>
      <c r="F151" s="604" t="s">
        <v>309</v>
      </c>
      <c r="G151" s="657"/>
      <c r="H151" s="599"/>
    </row>
    <row r="152" spans="1:8" ht="47.25" x14ac:dyDescent="0.25">
      <c r="A152" s="594">
        <f>'SAISIE ASL'!K190</f>
        <v>162</v>
      </c>
      <c r="B152" s="616" t="str">
        <f>'SAISIE ASL'!L190</f>
        <v>Il se montre à l'écoute de chacun et discute avec tous. S'il converse lors du parcours, cela ne se transforme pas en relation privilégiée. Son attitude fait qu'il se montre disponible pour chacun.</v>
      </c>
      <c r="C152" s="602">
        <f>'SAISIE ASL'!M190</f>
        <v>3</v>
      </c>
      <c r="D152" s="603" t="str">
        <f>'SAISIE ASL'!N190</f>
        <v>OUI</v>
      </c>
      <c r="E152" s="643" t="str">
        <f>'SAISIE ASL'!O190</f>
        <v/>
      </c>
      <c r="F152" s="604" t="s">
        <v>309</v>
      </c>
      <c r="G152" s="657"/>
      <c r="H152" s="599"/>
    </row>
    <row r="153" spans="1:8" ht="31.5" x14ac:dyDescent="0.25">
      <c r="A153" s="594">
        <f>'SAISIE ASL'!K191</f>
        <v>163</v>
      </c>
      <c r="B153" s="616" t="str">
        <f>'SAISIE ASL'!L191</f>
        <v>Il ne met pas un participant en difficulté s'il pose des questions sans intérêt ou s'il donne une mauvaise explication.</v>
      </c>
      <c r="C153" s="602">
        <f>'SAISIE ASL'!M191</f>
        <v>3</v>
      </c>
      <c r="D153" s="603" t="str">
        <f>'SAISIE ASL'!N191</f>
        <v>OUI</v>
      </c>
      <c r="E153" s="643" t="str">
        <f>'SAISIE ASL'!O191</f>
        <v/>
      </c>
      <c r="F153" s="604" t="s">
        <v>309</v>
      </c>
      <c r="G153" s="657"/>
      <c r="H153" s="599"/>
    </row>
    <row r="154" spans="1:8" ht="31.5" x14ac:dyDescent="0.25">
      <c r="A154" s="594">
        <f>'SAISIE ASL'!K192</f>
        <v>164</v>
      </c>
      <c r="B154" s="616" t="str">
        <f>'SAISIE ASL'!L192</f>
        <v>Le guide se positionne de manière à être vu et entendu de tous sans avoir à parler trop fort.</v>
      </c>
      <c r="C154" s="602">
        <f>'SAISIE ASL'!M192</f>
        <v>3</v>
      </c>
      <c r="D154" s="603" t="str">
        <f>'SAISIE ASL'!N192</f>
        <v>OUI</v>
      </c>
      <c r="E154" s="643" t="str">
        <f>'SAISIE ASL'!O192</f>
        <v/>
      </c>
      <c r="F154" s="604" t="s">
        <v>309</v>
      </c>
      <c r="G154" s="657"/>
      <c r="H154" s="599"/>
    </row>
    <row r="155" spans="1:8" ht="15.75" x14ac:dyDescent="0.25">
      <c r="A155" s="594">
        <f>'SAISIE ASL'!K193</f>
        <v>165</v>
      </c>
      <c r="B155" s="616" t="str">
        <f>'SAISIE ASL'!L193</f>
        <v>Il laisse des moments de silence.</v>
      </c>
      <c r="C155" s="602">
        <f>'SAISIE ASL'!M193</f>
        <v>3</v>
      </c>
      <c r="D155" s="603" t="str">
        <f>'SAISIE ASL'!N193</f>
        <v>OUI</v>
      </c>
      <c r="E155" s="643" t="str">
        <f>'SAISIE ASL'!O193</f>
        <v/>
      </c>
      <c r="F155" s="604" t="s">
        <v>309</v>
      </c>
      <c r="G155" s="657"/>
      <c r="H155" s="599"/>
    </row>
    <row r="156" spans="1:8" ht="31.5" x14ac:dyDescent="0.25">
      <c r="A156" s="594">
        <f>'SAISIE ASL'!K194</f>
        <v>166</v>
      </c>
      <c r="B156" s="616" t="str">
        <f>'SAISIE ASL'!L194</f>
        <v>Il utilise des mots concrets, qui ont du sens pour les participants. Il évite le jargon des spécialistes ou explicite les mots techniques ou scientifiques.</v>
      </c>
      <c r="C156" s="602">
        <f>'SAISIE ASL'!M194</f>
        <v>3</v>
      </c>
      <c r="D156" s="603" t="str">
        <f>'SAISIE ASL'!N194</f>
        <v>OUI</v>
      </c>
      <c r="E156" s="643" t="str">
        <f>'SAISIE ASL'!O194</f>
        <v/>
      </c>
      <c r="F156" s="604" t="s">
        <v>309</v>
      </c>
      <c r="G156" s="657"/>
      <c r="H156" s="599"/>
    </row>
    <row r="157" spans="1:8" ht="15.75" x14ac:dyDescent="0.25">
      <c r="A157" s="594">
        <f>'SAISIE ASL'!K195</f>
        <v>167</v>
      </c>
      <c r="B157" s="616" t="str">
        <f>'SAISIE ASL'!L195</f>
        <v>Le guide a recours aux anecdotes.</v>
      </c>
      <c r="C157" s="602">
        <f>'SAISIE ASL'!M195</f>
        <v>3</v>
      </c>
      <c r="D157" s="603" t="str">
        <f>'SAISIE ASL'!N195</f>
        <v>OUI</v>
      </c>
      <c r="E157" s="643" t="str">
        <f>'SAISIE ASL'!O195</f>
        <v/>
      </c>
      <c r="F157" s="604" t="s">
        <v>309</v>
      </c>
      <c r="G157" s="657"/>
      <c r="H157" s="599"/>
    </row>
    <row r="158" spans="1:8" ht="15.75" x14ac:dyDescent="0.25">
      <c r="A158" s="594">
        <f>'SAISIE ASL'!K196</f>
        <v>168</v>
      </c>
      <c r="B158" s="616" t="str">
        <f>'SAISIE ASL'!L196</f>
        <v>Il ne donne jamais le sentiment de répéter un discours.</v>
      </c>
      <c r="C158" s="602">
        <f>'SAISIE ASL'!M196</f>
        <v>3</v>
      </c>
      <c r="D158" s="603" t="str">
        <f>'SAISIE ASL'!N196</f>
        <v>OUI</v>
      </c>
      <c r="E158" s="643" t="str">
        <f>'SAISIE ASL'!O196</f>
        <v/>
      </c>
      <c r="F158" s="604" t="s">
        <v>309</v>
      </c>
      <c r="G158" s="657"/>
      <c r="H158" s="599"/>
    </row>
    <row r="159" spans="1:8" ht="31.5" x14ac:dyDescent="0.25">
      <c r="A159" s="594">
        <f>'SAISIE ASL'!K197</f>
        <v>169</v>
      </c>
      <c r="B159" s="616" t="str">
        <f>'SAISIE ASL'!L197</f>
        <v>Son discours s'appuie sur une connaissance scientifique et historique. Il est objectif, neutre et garde ses opinions pour lui.</v>
      </c>
      <c r="C159" s="602">
        <f>'SAISIE ASL'!M197</f>
        <v>3</v>
      </c>
      <c r="D159" s="603" t="str">
        <f>'SAISIE ASL'!N197</f>
        <v>OUI</v>
      </c>
      <c r="E159" s="643" t="str">
        <f>'SAISIE ASL'!O197</f>
        <v/>
      </c>
      <c r="F159" s="604" t="s">
        <v>309</v>
      </c>
      <c r="G159" s="657"/>
      <c r="H159" s="599"/>
    </row>
    <row r="160" spans="1:8" ht="15.75" x14ac:dyDescent="0.25">
      <c r="A160" s="594">
        <f>'SAISIE ASL'!K226</f>
        <v>193</v>
      </c>
      <c r="B160" s="614" t="str">
        <f>'SAISIE ASL'!L226</f>
        <v>Le professionnel met à disposition des circuits d'activité.</v>
      </c>
      <c r="C160" s="602">
        <f>'SAISIE ASL'!M226</f>
        <v>3</v>
      </c>
      <c r="D160" s="603" t="str">
        <f>'SAISIE ASL'!N226</f>
        <v>OUI</v>
      </c>
      <c r="E160" s="643">
        <f>'SAISIE ASL'!O226</f>
        <v>0</v>
      </c>
      <c r="F160" s="604" t="s">
        <v>309</v>
      </c>
      <c r="G160" s="657"/>
      <c r="H160" s="599"/>
    </row>
    <row r="161" spans="1:8" ht="31.5" x14ac:dyDescent="0.25">
      <c r="A161" s="594">
        <f>'SAISIE ASL'!K227</f>
        <v>194</v>
      </c>
      <c r="B161" s="601" t="str">
        <f>'SAISIE ASL'!L227</f>
        <v>Le professionnel remet un support d'information au client : guide, carte, topo, road book, support mobile, etc.</v>
      </c>
      <c r="C161" s="602">
        <f>'SAISIE ASL'!M227</f>
        <v>3</v>
      </c>
      <c r="D161" s="603" t="str">
        <f>'SAISIE ASL'!N227</f>
        <v>OUI</v>
      </c>
      <c r="E161" s="643">
        <f>'SAISIE ASL'!O227</f>
        <v>0</v>
      </c>
      <c r="F161" s="604" t="s">
        <v>309</v>
      </c>
      <c r="G161" s="657"/>
      <c r="H161" s="599"/>
    </row>
    <row r="162" spans="1:8" ht="15.75" x14ac:dyDescent="0.2">
      <c r="A162" s="594">
        <f>'SAISIE ASL'!K241</f>
        <v>206</v>
      </c>
      <c r="B162" s="601" t="str">
        <f>'SAISIE ASL'!L241</f>
        <v>Le professionnel amène les participants jusqu'au point d'arrivée pour leur sécurité.</v>
      </c>
      <c r="C162" s="602">
        <f>'SAISIE ASL'!M241</f>
        <v>1</v>
      </c>
      <c r="D162" s="603" t="str">
        <f>'SAISIE ASL'!N241</f>
        <v>OUI</v>
      </c>
      <c r="E162" s="650">
        <f>'SAISIE ASL'!O241</f>
        <v>0</v>
      </c>
      <c r="F162" s="604" t="s">
        <v>309</v>
      </c>
      <c r="G162" s="657"/>
      <c r="H162" s="599"/>
    </row>
    <row r="163" spans="1:8" ht="15.75" x14ac:dyDescent="0.2">
      <c r="A163" s="594">
        <f>'SAISIE ASL'!K242</f>
        <v>207</v>
      </c>
      <c r="B163" s="601" t="str">
        <f>'SAISIE ASL'!L242</f>
        <v>Le point d'arrivée est abrité des éléments et permet des échanges, une collation…</v>
      </c>
      <c r="C163" s="602">
        <f>'SAISIE ASL'!M242</f>
        <v>1</v>
      </c>
      <c r="D163" s="603" t="str">
        <f>'SAISIE ASL'!N242</f>
        <v>OUI</v>
      </c>
      <c r="E163" s="650">
        <f>'SAISIE ASL'!O242</f>
        <v>0</v>
      </c>
      <c r="F163" s="604" t="s">
        <v>309</v>
      </c>
      <c r="G163" s="657"/>
      <c r="H163" s="599"/>
    </row>
    <row r="164" spans="1:8" ht="15.75" x14ac:dyDescent="0.2">
      <c r="A164" s="594">
        <f>'SAISIE ASL'!K243</f>
        <v>208</v>
      </c>
      <c r="B164" s="614" t="str">
        <f>'SAISIE ASL'!L243</f>
        <v>Le professionnel gère la récupération du matériel et la tenue en fin d'activité</v>
      </c>
      <c r="C164" s="602">
        <f>'SAISIE ASL'!M243</f>
        <v>3</v>
      </c>
      <c r="D164" s="603" t="str">
        <f>'SAISIE ASL'!N243</f>
        <v>OUI</v>
      </c>
      <c r="E164" s="650">
        <f>'SAISIE ASL'!O243</f>
        <v>0</v>
      </c>
      <c r="F164" s="604" t="s">
        <v>309</v>
      </c>
      <c r="G164" s="657"/>
      <c r="H164" s="599"/>
    </row>
    <row r="165" spans="1:8" ht="15.75" x14ac:dyDescent="0.2">
      <c r="A165" s="594">
        <f>'SAISIE ASL'!K245</f>
        <v>210</v>
      </c>
      <c r="B165" s="614" t="str">
        <f>'SAISIE ASL'!L245</f>
        <v>Le client est remercié et salué au moment de son départ.</v>
      </c>
      <c r="C165" s="602">
        <f>'SAISIE ASL'!M245</f>
        <v>9</v>
      </c>
      <c r="D165" s="603" t="str">
        <f>'SAISIE ASL'!N245</f>
        <v>OUI</v>
      </c>
      <c r="E165" s="650">
        <f>'SAISIE ASL'!O245</f>
        <v>0</v>
      </c>
      <c r="F165" s="604" t="s">
        <v>309</v>
      </c>
      <c r="G165" s="657"/>
      <c r="H165" s="599"/>
    </row>
    <row r="166" spans="1:8" ht="31.5" x14ac:dyDescent="0.2">
      <c r="A166" s="594">
        <f>'SAISIE ASL'!K246</f>
        <v>211</v>
      </c>
      <c r="B166" s="614" t="str">
        <f>'SAISIE ASL'!L246</f>
        <v>Il indique des bonnes adresses pour se restaurer, se loger, trouver de l'artisanat local…</v>
      </c>
      <c r="C166" s="602">
        <f>'SAISIE ASL'!M246</f>
        <v>1</v>
      </c>
      <c r="D166" s="603" t="str">
        <f>'SAISIE ASL'!N246</f>
        <v>OUI</v>
      </c>
      <c r="E166" s="650">
        <f>'SAISIE ASL'!O246</f>
        <v>0</v>
      </c>
      <c r="F166" s="604" t="s">
        <v>309</v>
      </c>
      <c r="G166" s="657"/>
      <c r="H166" s="599"/>
    </row>
    <row r="167" spans="1:8" ht="47.25" x14ac:dyDescent="0.2">
      <c r="A167" s="594">
        <f>'SAISIE ASL'!K247</f>
        <v>212</v>
      </c>
      <c r="B167" s="617" t="str">
        <f>'SAISIE ASL'!L247</f>
        <v>Il se tient à la disposition des participants pour leur indiquer des sites d'observation intéressants, il donne des bons tuyaux pour des découvertes nature complémentaires, pour prolonger la sortie…</v>
      </c>
      <c r="C167" s="602">
        <f>'SAISIE ASL'!M247</f>
        <v>3</v>
      </c>
      <c r="D167" s="603" t="str">
        <f>'SAISIE ASL'!N247</f>
        <v>OUI</v>
      </c>
      <c r="E167" s="650">
        <f>'SAISIE ASL'!O247</f>
        <v>0</v>
      </c>
      <c r="F167" s="604" t="s">
        <v>309</v>
      </c>
      <c r="G167" s="657"/>
      <c r="H167" s="599"/>
    </row>
    <row r="168" spans="1:8" ht="15.75" x14ac:dyDescent="0.25">
      <c r="A168" s="594">
        <f>'SAISIE ASL'!K311</f>
        <v>266</v>
      </c>
      <c r="B168" s="614" t="str">
        <f>'SAISIE ASL'!L311</f>
        <v>Le professionnel propose des activités spécifiques pour les enfants.</v>
      </c>
      <c r="C168" s="602">
        <f>'SAISIE ASL'!M311</f>
        <v>1</v>
      </c>
      <c r="D168" s="603" t="str">
        <f>'SAISIE ASL'!N311</f>
        <v>OUI</v>
      </c>
      <c r="E168" s="643">
        <f>'SAISIE ASL'!O311</f>
        <v>0</v>
      </c>
      <c r="F168" s="604" t="s">
        <v>309</v>
      </c>
      <c r="G168" s="657"/>
      <c r="H168" s="599"/>
    </row>
    <row r="169" spans="1:8" ht="31.5" x14ac:dyDescent="0.25">
      <c r="A169" s="594">
        <f>'SAISIE ASL'!K312</f>
        <v>267</v>
      </c>
      <c r="B169" s="614" t="str">
        <f>'SAISIE ASL'!L312</f>
        <v>Lors de l'activité, le professionnel adapte son discours au public enfant et ou mineur présent.</v>
      </c>
      <c r="C169" s="602">
        <f>'SAISIE ASL'!M312</f>
        <v>3</v>
      </c>
      <c r="D169" s="603" t="str">
        <f>'SAISIE ASL'!N312</f>
        <v>OUI</v>
      </c>
      <c r="E169" s="643">
        <f>'SAISIE ASL'!O312</f>
        <v>0</v>
      </c>
      <c r="F169" s="604" t="s">
        <v>309</v>
      </c>
      <c r="G169" s="657"/>
      <c r="H169" s="599"/>
    </row>
    <row r="170" spans="1:8" ht="31.5" x14ac:dyDescent="0.25">
      <c r="A170" s="594">
        <f>'SAISIE ASL'!K316</f>
        <v>271</v>
      </c>
      <c r="B170" s="616" t="str">
        <f>'SAISIE ASL'!L316</f>
        <v>Si un groupe comporte 6 enfants ou plus, le guide les prend à part et leur explique simplement les règles de la sortie.</v>
      </c>
      <c r="C170" s="602">
        <f>'SAISIE ASL'!M316</f>
        <v>3</v>
      </c>
      <c r="D170" s="603" t="str">
        <f>'SAISIE ASL'!N316</f>
        <v>OUI</v>
      </c>
      <c r="E170" s="643" t="str">
        <f>'SAISIE ASL'!O316</f>
        <v/>
      </c>
      <c r="F170" s="604" t="s">
        <v>309</v>
      </c>
      <c r="G170" s="657"/>
      <c r="H170" s="599"/>
    </row>
    <row r="171" spans="1:8" ht="47.25" x14ac:dyDescent="0.25">
      <c r="A171" s="594">
        <f>'SAISIE ASL'!K317</f>
        <v>272</v>
      </c>
      <c r="B171" s="616" t="str">
        <f>'SAISIE ASL'!L317</f>
        <v>Le guide organise le temps de marche et alterne les temps d'arrêt, de repos, les temps d'explication. Il adapte le rythme en fonction des participants mais veille au respect du timing et s'assure que tout le monde suit.</v>
      </c>
      <c r="C171" s="602">
        <f>'SAISIE ASL'!M317</f>
        <v>1</v>
      </c>
      <c r="D171" s="603" t="str">
        <f>'SAISIE ASL'!N317</f>
        <v>OUI</v>
      </c>
      <c r="E171" s="643" t="str">
        <f>'SAISIE ASL'!O317</f>
        <v/>
      </c>
      <c r="F171" s="604" t="s">
        <v>309</v>
      </c>
      <c r="G171" s="657"/>
      <c r="H171" s="599"/>
    </row>
    <row r="172" spans="1:8" ht="15.75" x14ac:dyDescent="0.25">
      <c r="A172" s="594">
        <f>'SAISIE ASL'!K318</f>
        <v>273</v>
      </c>
      <c r="B172" s="616" t="str">
        <f>'SAISIE ASL'!L318</f>
        <v>Le guide présente et organise la sortie comme un jeu.</v>
      </c>
      <c r="C172" s="602">
        <f>'SAISIE ASL'!M318</f>
        <v>1</v>
      </c>
      <c r="D172" s="603" t="str">
        <f>'SAISIE ASL'!N318</f>
        <v>OUI</v>
      </c>
      <c r="E172" s="643" t="str">
        <f>'SAISIE ASL'!O318</f>
        <v/>
      </c>
      <c r="F172" s="604" t="s">
        <v>309</v>
      </c>
      <c r="G172" s="657"/>
      <c r="H172" s="599"/>
    </row>
    <row r="173" spans="1:8" ht="15.75" x14ac:dyDescent="0.25">
      <c r="A173" s="594">
        <f>'SAISIE ASL'!K319</f>
        <v>274</v>
      </c>
      <c r="B173" s="616" t="str">
        <f>'SAISIE ASL'!L319</f>
        <v>Il offre la possibilité aux enfants d'être acteurs et non simplement spectateurs.</v>
      </c>
      <c r="C173" s="602">
        <f>'SAISIE ASL'!M319</f>
        <v>1</v>
      </c>
      <c r="D173" s="603" t="str">
        <f>'SAISIE ASL'!N319</f>
        <v>OUI</v>
      </c>
      <c r="E173" s="643" t="str">
        <f>'SAISIE ASL'!O319</f>
        <v/>
      </c>
      <c r="F173" s="604" t="s">
        <v>309</v>
      </c>
      <c r="G173" s="657"/>
      <c r="H173" s="599"/>
    </row>
    <row r="174" spans="1:8" ht="31.5" x14ac:dyDescent="0.25">
      <c r="A174" s="594">
        <f>'SAISIE ASL'!K320</f>
        <v>275</v>
      </c>
      <c r="B174" s="616" t="str">
        <f>'SAISIE ASL'!L320</f>
        <v>Le guide associe toujours la pédagogie au jeu et essaie d'avoir 2 à 3 séquences d'animations sur une visite pour enfants.</v>
      </c>
      <c r="C174" s="602">
        <f>'SAISIE ASL'!M320</f>
        <v>1</v>
      </c>
      <c r="D174" s="603" t="str">
        <f>'SAISIE ASL'!N320</f>
        <v>OUI</v>
      </c>
      <c r="E174" s="643" t="str">
        <f>'SAISIE ASL'!O320</f>
        <v/>
      </c>
      <c r="F174" s="604" t="s">
        <v>309</v>
      </c>
      <c r="G174" s="657"/>
      <c r="H174" s="599"/>
    </row>
    <row r="175" spans="1:8" ht="31.5" x14ac:dyDescent="0.25">
      <c r="A175" s="594">
        <f>'SAISIE ASL'!K333</f>
        <v>287</v>
      </c>
      <c r="B175" s="614" t="str">
        <f>'SAISIE ASL'!L333</f>
        <v>Le personnel est aimable, disponible et attentif aux besoins de la clientèle. Il est capable d'apporter des renseignements sur les produits proposés.</v>
      </c>
      <c r="C175" s="602">
        <f>'SAISIE ASL'!M333</f>
        <v>3</v>
      </c>
      <c r="D175" s="603" t="str">
        <f>'SAISIE ASL'!N333</f>
        <v>OUI</v>
      </c>
      <c r="E175" s="643" t="str">
        <f>'SAISIE ASL'!O333</f>
        <v/>
      </c>
      <c r="F175" s="607" t="s">
        <v>309</v>
      </c>
      <c r="G175" s="657"/>
      <c r="H175" s="599"/>
    </row>
    <row r="176" spans="1:8" ht="31.5" x14ac:dyDescent="0.25">
      <c r="A176" s="594">
        <f>'SAISIE ASL'!K334</f>
        <v>288</v>
      </c>
      <c r="B176" s="614" t="str">
        <f>'SAISIE ASL'!L334</f>
        <v xml:space="preserve">Le personnel de la boutique est capable  de renseigner la clientèle et d'effectuer une transaction commerciale dans au moins une langue étrangère. </v>
      </c>
      <c r="C176" s="602">
        <f>'SAISIE ASL'!M334</f>
        <v>1</v>
      </c>
      <c r="D176" s="603" t="str">
        <f>'SAISIE ASL'!N334</f>
        <v>OUI</v>
      </c>
      <c r="E176" s="643" t="str">
        <f>'SAISIE ASL'!O334</f>
        <v/>
      </c>
      <c r="F176" s="607" t="s">
        <v>309</v>
      </c>
      <c r="G176" s="657"/>
      <c r="H176" s="599"/>
    </row>
    <row r="177" spans="1:8" ht="31.5" x14ac:dyDescent="0.25">
      <c r="A177" s="594">
        <f>'SAISIE ASL'!K335</f>
        <v>289</v>
      </c>
      <c r="B177" s="614" t="str">
        <f>'SAISIE ASL'!L335</f>
        <v xml:space="preserve">Le personnel de la boutique est capable  de renseigner la clientèle et d'effectuer une transaction commerciale dans  une deuxième langue étrangère. </v>
      </c>
      <c r="C177" s="602">
        <f>'SAISIE ASL'!M335</f>
        <v>1</v>
      </c>
      <c r="D177" s="603" t="str">
        <f>'SAISIE ASL'!N335</f>
        <v>OUI</v>
      </c>
      <c r="E177" s="643" t="str">
        <f>'SAISIE ASL'!O335</f>
        <v/>
      </c>
      <c r="F177" s="607" t="s">
        <v>309</v>
      </c>
      <c r="G177" s="657"/>
      <c r="H177" s="599"/>
    </row>
    <row r="178" spans="1:8" ht="15.75" x14ac:dyDescent="0.25">
      <c r="A178" s="594">
        <f>'SAISIE ASL'!K344</f>
        <v>296</v>
      </c>
      <c r="B178" s="614" t="str">
        <f>'SAISIE ASL'!L344</f>
        <v>Le personnel est souriant, accueillant et prend rapidement en charge le client.</v>
      </c>
      <c r="C178" s="602">
        <f>'SAISIE ASL'!M344</f>
        <v>3</v>
      </c>
      <c r="D178" s="603" t="str">
        <f>'SAISIE ASL'!N344</f>
        <v>Très Satisfaisant</v>
      </c>
      <c r="E178" s="643" t="str">
        <f>'SAISIE ASL'!O344</f>
        <v/>
      </c>
      <c r="F178" s="607" t="s">
        <v>309</v>
      </c>
      <c r="G178" s="657"/>
      <c r="H178" s="599"/>
    </row>
    <row r="179" spans="1:8" ht="31.5" x14ac:dyDescent="0.25">
      <c r="A179" s="594">
        <f>'SAISIE ASL'!K346</f>
        <v>298</v>
      </c>
      <c r="B179" s="614" t="str">
        <f>'SAISIE ASL'!L346</f>
        <v xml:space="preserve">Le personnel de la petite restauration est capable d'assurer la prise en charge de la clientèle dans une langue étrangère. </v>
      </c>
      <c r="C179" s="602">
        <f>'SAISIE ASL'!M346</f>
        <v>3</v>
      </c>
      <c r="D179" s="603" t="str">
        <f>'SAISIE ASL'!N346</f>
        <v>OUI</v>
      </c>
      <c r="E179" s="643" t="str">
        <f>'SAISIE ASL'!O346</f>
        <v/>
      </c>
      <c r="F179" s="607" t="s">
        <v>309</v>
      </c>
      <c r="G179" s="657"/>
      <c r="H179" s="599"/>
    </row>
    <row r="180" spans="1:8" ht="31.5" x14ac:dyDescent="0.25">
      <c r="A180" s="594">
        <f>'SAISIE ASL'!K347</f>
        <v>299</v>
      </c>
      <c r="B180" s="614" t="str">
        <f>'SAISIE ASL'!L347</f>
        <v xml:space="preserve">Le personnel de la petite restauration est capable d'assurer la prise en charge de la clientèle dans une deuxième langue étrangère. </v>
      </c>
      <c r="C180" s="602">
        <f>'SAISIE ASL'!M347</f>
        <v>3</v>
      </c>
      <c r="D180" s="603" t="str">
        <f>'SAISIE ASL'!N347</f>
        <v>OUI</v>
      </c>
      <c r="E180" s="643" t="str">
        <f>'SAISIE ASL'!O347</f>
        <v/>
      </c>
      <c r="F180" s="607" t="s">
        <v>309</v>
      </c>
      <c r="G180" s="657"/>
      <c r="H180" s="599"/>
    </row>
    <row r="181" spans="1:8" s="384" customFormat="1" ht="37.5" x14ac:dyDescent="0.3">
      <c r="A181" s="610"/>
      <c r="B181" s="611" t="str">
        <f>'RESULTAT GLOBAL'!C43</f>
        <v>CONFORT ET PROPRETE</v>
      </c>
      <c r="C181" s="612" t="s">
        <v>22</v>
      </c>
      <c r="D181" s="612" t="s">
        <v>23</v>
      </c>
      <c r="E181" s="644" t="s">
        <v>24</v>
      </c>
      <c r="F181" s="653" t="s">
        <v>592</v>
      </c>
      <c r="G181" s="600" t="s">
        <v>593</v>
      </c>
      <c r="H181" s="600" t="s">
        <v>594</v>
      </c>
    </row>
    <row r="182" spans="1:8" s="384" customFormat="1" ht="37.5" x14ac:dyDescent="0.3">
      <c r="A182" s="610"/>
      <c r="B182" s="611" t="str">
        <f>'RESULTAT GLOBAL'!C44</f>
        <v>▪ Propreté</v>
      </c>
      <c r="C182" s="612" t="s">
        <v>22</v>
      </c>
      <c r="D182" s="612" t="s">
        <v>23</v>
      </c>
      <c r="E182" s="644" t="s">
        <v>24</v>
      </c>
      <c r="F182" s="653" t="s">
        <v>592</v>
      </c>
      <c r="G182" s="600" t="s">
        <v>593</v>
      </c>
      <c r="H182" s="600" t="s">
        <v>594</v>
      </c>
    </row>
    <row r="183" spans="1:8" ht="15.75" x14ac:dyDescent="0.25">
      <c r="A183" s="594">
        <f>'SAISIE ASL'!K79</f>
        <v>65</v>
      </c>
      <c r="B183" s="601" t="str">
        <f>'SAISIE ASL'!L79</f>
        <v xml:space="preserve">Les abords privatifs de la structure sont propres. </v>
      </c>
      <c r="C183" s="602">
        <f>'SAISIE ASL'!M79</f>
        <v>3</v>
      </c>
      <c r="D183" s="603" t="str">
        <f>'SAISIE ASL'!N79</f>
        <v>Très Satisfaisant</v>
      </c>
      <c r="E183" s="643" t="str">
        <f>'SAISIE ASL'!O79</f>
        <v/>
      </c>
      <c r="F183" s="604" t="s">
        <v>309</v>
      </c>
      <c r="G183" s="657"/>
      <c r="H183" s="599"/>
    </row>
    <row r="184" spans="1:8" ht="15.75" x14ac:dyDescent="0.25">
      <c r="A184" s="594">
        <f>'SAISIE ASL'!K82</f>
        <v>68</v>
      </c>
      <c r="B184" s="601" t="str">
        <f>'SAISIE ASL'!L82</f>
        <v>Les enseignes et la signalétique d'accès (si existante) sont propres.</v>
      </c>
      <c r="C184" s="602">
        <f>'SAISIE ASL'!M82</f>
        <v>3</v>
      </c>
      <c r="D184" s="603" t="str">
        <f>'SAISIE ASL'!N82</f>
        <v>Très Satisfaisant</v>
      </c>
      <c r="E184" s="643" t="str">
        <f>'SAISIE ASL'!O82</f>
        <v/>
      </c>
      <c r="F184" s="604" t="s">
        <v>309</v>
      </c>
      <c r="G184" s="657"/>
      <c r="H184" s="599"/>
    </row>
    <row r="185" spans="1:8" ht="15.75" x14ac:dyDescent="0.25">
      <c r="A185" s="594">
        <f>'SAISIE ASL'!K90</f>
        <v>75</v>
      </c>
      <c r="B185" s="601" t="str">
        <f>'SAISIE ASL'!L90</f>
        <v xml:space="preserve">Les extérieurs privatifs de la structure sont propres. </v>
      </c>
      <c r="C185" s="602">
        <f>'SAISIE ASL'!M90</f>
        <v>3</v>
      </c>
      <c r="D185" s="603" t="str">
        <f>'SAISIE ASL'!N90</f>
        <v>Très Satisfaisant</v>
      </c>
      <c r="E185" s="643" t="str">
        <f>'SAISIE ASL'!O90</f>
        <v/>
      </c>
      <c r="F185" s="604" t="s">
        <v>309</v>
      </c>
      <c r="G185" s="657"/>
      <c r="H185" s="599"/>
    </row>
    <row r="186" spans="1:8" ht="15.75" x14ac:dyDescent="0.25">
      <c r="A186" s="594">
        <f>'SAISIE ASL'!K98</f>
        <v>82</v>
      </c>
      <c r="B186" s="601" t="str">
        <f>'SAISIE ASL'!L98</f>
        <v>Le panneau d'informations est propre.</v>
      </c>
      <c r="C186" s="602">
        <f>'SAISIE ASL'!M98</f>
        <v>3</v>
      </c>
      <c r="D186" s="603" t="str">
        <f>'SAISIE ASL'!N98</f>
        <v>Très Satisfaisant</v>
      </c>
      <c r="E186" s="643" t="str">
        <f>'SAISIE ASL'!O98</f>
        <v/>
      </c>
      <c r="F186" s="604" t="s">
        <v>309</v>
      </c>
      <c r="G186" s="657"/>
      <c r="H186" s="599"/>
    </row>
    <row r="187" spans="1:8" ht="15.75" x14ac:dyDescent="0.25">
      <c r="A187" s="594">
        <f>'SAISIE ASL'!K109</f>
        <v>91</v>
      </c>
      <c r="B187" s="601" t="str">
        <f>'SAISIE ASL'!L109</f>
        <v>L'espace d'accueil est propre.</v>
      </c>
      <c r="C187" s="602">
        <f>'SAISIE ASL'!M109</f>
        <v>3</v>
      </c>
      <c r="D187" s="603" t="str">
        <f>'SAISIE ASL'!N109</f>
        <v>Très satisfaisant</v>
      </c>
      <c r="E187" s="643" t="str">
        <f>'SAISIE ASL'!O109</f>
        <v/>
      </c>
      <c r="F187" s="604" t="s">
        <v>309</v>
      </c>
      <c r="G187" s="657"/>
      <c r="H187" s="599"/>
    </row>
    <row r="188" spans="1:8" ht="15.75" x14ac:dyDescent="0.25">
      <c r="A188" s="594">
        <f>'SAISIE ASL'!K112</f>
        <v>94</v>
      </c>
      <c r="B188" s="601" t="str">
        <f>'SAISIE ASL'!L112</f>
        <v>La signalétique est propre.</v>
      </c>
      <c r="C188" s="602">
        <f>'SAISIE ASL'!M112</f>
        <v>3</v>
      </c>
      <c r="D188" s="603" t="str">
        <f>'SAISIE ASL'!N112</f>
        <v>Très Satisfaisant</v>
      </c>
      <c r="E188" s="643" t="str">
        <f>'SAISIE ASL'!O112</f>
        <v/>
      </c>
      <c r="F188" s="604" t="s">
        <v>309</v>
      </c>
      <c r="G188" s="657"/>
      <c r="H188" s="599"/>
    </row>
    <row r="189" spans="1:8" ht="15.75" x14ac:dyDescent="0.25">
      <c r="A189" s="594">
        <f>'SAISIE ASL'!K200</f>
        <v>170</v>
      </c>
      <c r="B189" s="618" t="str">
        <f>'SAISIE ASL'!L200</f>
        <v>Le matériel mis à la location ou à disposition est propre.</v>
      </c>
      <c r="C189" s="619">
        <f>'SAISIE ASL'!M200</f>
        <v>3</v>
      </c>
      <c r="D189" s="603" t="str">
        <f>'SAISIE ASL'!N200</f>
        <v>Très Satisfaisant</v>
      </c>
      <c r="E189" s="643">
        <f>'SAISIE ASL'!O200</f>
        <v>0</v>
      </c>
      <c r="F189" s="604" t="s">
        <v>309</v>
      </c>
      <c r="G189" s="657"/>
      <c r="H189" s="599"/>
    </row>
    <row r="190" spans="1:8" ht="31.5" x14ac:dyDescent="0.25">
      <c r="A190" s="594">
        <f>'SAISIE ASL'!K202</f>
        <v>172</v>
      </c>
      <c r="B190" s="618" t="str">
        <f>'SAISIE ASL'!L202</f>
        <v>Le matériel et les Equipements de Protection Individuels (EPI) prêtés ou loués sont propres.</v>
      </c>
      <c r="C190" s="619">
        <f>'SAISIE ASL'!M202</f>
        <v>3</v>
      </c>
      <c r="D190" s="603" t="str">
        <f>'SAISIE ASL'!N202</f>
        <v>Très Satisfaisant</v>
      </c>
      <c r="E190" s="643">
        <f>'SAISIE ASL'!O202</f>
        <v>0</v>
      </c>
      <c r="F190" s="604" t="s">
        <v>309</v>
      </c>
      <c r="G190" s="657"/>
      <c r="H190" s="599"/>
    </row>
    <row r="191" spans="1:8" ht="31.5" x14ac:dyDescent="0.25">
      <c r="A191" s="594">
        <f>'SAISIE ASL'!K210</f>
        <v>180</v>
      </c>
      <c r="B191" s="617" t="str">
        <f>'SAISIE ASL'!L210</f>
        <v>Le guide détient une paire de jumelles et / ou une longue-vue qu'il prête aux participants.</v>
      </c>
      <c r="C191" s="619">
        <f>'SAISIE ASL'!M210</f>
        <v>3</v>
      </c>
      <c r="D191" s="603" t="str">
        <f>'SAISIE ASL'!N210</f>
        <v>OUI</v>
      </c>
      <c r="E191" s="643" t="str">
        <f>'SAISIE ASL'!O210</f>
        <v/>
      </c>
      <c r="F191" s="620" t="s">
        <v>309</v>
      </c>
      <c r="G191" s="657"/>
      <c r="H191" s="599"/>
    </row>
    <row r="192" spans="1:8" ht="15.75" x14ac:dyDescent="0.25">
      <c r="A192" s="594">
        <f>'SAISIE ASL'!K220</f>
        <v>189</v>
      </c>
      <c r="B192" s="618" t="str">
        <f>'SAISIE ASL'!L220</f>
        <v>Le véhicule est propre.</v>
      </c>
      <c r="C192" s="619">
        <f>'SAISIE ASL'!M220</f>
        <v>3</v>
      </c>
      <c r="D192" s="603" t="str">
        <f>'SAISIE ASL'!N220</f>
        <v>Très Satisfaisant</v>
      </c>
      <c r="E192" s="643">
        <f>'SAISIE ASL'!O220</f>
        <v>0</v>
      </c>
      <c r="F192" s="604" t="s">
        <v>309</v>
      </c>
      <c r="G192" s="657"/>
      <c r="H192" s="599"/>
    </row>
    <row r="193" spans="1:8" ht="15.75" x14ac:dyDescent="0.25">
      <c r="A193" s="594">
        <f>'SAISIE ASL'!K250</f>
        <v>213</v>
      </c>
      <c r="B193" s="621" t="str">
        <f>'SAISIE ASL'!L250</f>
        <v xml:space="preserve">Les espaces extérieurs sont propres. </v>
      </c>
      <c r="C193" s="602">
        <f>'SAISIE ASL'!M250</f>
        <v>3</v>
      </c>
      <c r="D193" s="603" t="str">
        <f>'SAISIE ASL'!N250</f>
        <v>Très Satisfaisant</v>
      </c>
      <c r="E193" s="643" t="str">
        <f>'SAISIE ASL'!O250</f>
        <v/>
      </c>
      <c r="F193" s="622" t="s">
        <v>309</v>
      </c>
      <c r="G193" s="657"/>
      <c r="H193" s="599"/>
    </row>
    <row r="194" spans="1:8" ht="15.75" x14ac:dyDescent="0.25">
      <c r="A194" s="594">
        <f>'SAISIE ASL'!K253</f>
        <v>216</v>
      </c>
      <c r="B194" s="621" t="str">
        <f>'SAISIE ASL'!L253</f>
        <v>Si existante, la signalétique est propre</v>
      </c>
      <c r="C194" s="602">
        <f>'SAISIE ASL'!M253</f>
        <v>1</v>
      </c>
      <c r="D194" s="603" t="str">
        <f>'SAISIE ASL'!N253</f>
        <v>OUI</v>
      </c>
      <c r="E194" s="643" t="str">
        <f>'SAISIE ASL'!O253</f>
        <v/>
      </c>
      <c r="F194" s="607" t="s">
        <v>268</v>
      </c>
      <c r="G194" s="657"/>
      <c r="H194" s="599"/>
    </row>
    <row r="195" spans="1:8" ht="31.5" x14ac:dyDescent="0.25">
      <c r="A195" s="594">
        <f>'SAISIE ASL'!K257</f>
        <v>220</v>
      </c>
      <c r="B195" s="623" t="str">
        <f>'SAISIE ASL'!L257</f>
        <v>Les revêtements muraux, les sols et les plafonds des espaces bâtis visités sont propres.</v>
      </c>
      <c r="C195" s="602">
        <f>'SAISIE ASL'!M257</f>
        <v>3</v>
      </c>
      <c r="D195" s="603" t="str">
        <f>'SAISIE ASL'!N257</f>
        <v>Très Satisfaisant</v>
      </c>
      <c r="E195" s="643" t="str">
        <f>'SAISIE ASL'!O257</f>
        <v/>
      </c>
      <c r="F195" s="607" t="s">
        <v>309</v>
      </c>
      <c r="G195" s="657"/>
      <c r="H195" s="599"/>
    </row>
    <row r="196" spans="1:8" ht="15.75" x14ac:dyDescent="0.25">
      <c r="A196" s="594">
        <f>'SAISIE ASL'!K267</f>
        <v>229</v>
      </c>
      <c r="B196" s="624" t="str">
        <f>'SAISIE ASL'!L267</f>
        <v>Les équipements des activités sont propres</v>
      </c>
      <c r="C196" s="602">
        <f>'SAISIE ASL'!M267</f>
        <v>3</v>
      </c>
      <c r="D196" s="603" t="str">
        <f>'SAISIE ASL'!N267</f>
        <v>Très Satisfaisant</v>
      </c>
      <c r="E196" s="643" t="str">
        <f>'SAISIE ASL'!O267</f>
        <v/>
      </c>
      <c r="F196" s="609" t="s">
        <v>309</v>
      </c>
      <c r="G196" s="657"/>
      <c r="H196" s="599"/>
    </row>
    <row r="197" spans="1:8" ht="15.75" x14ac:dyDescent="0.25">
      <c r="A197" s="594">
        <f>'SAISIE ASL'!K268</f>
        <v>230</v>
      </c>
      <c r="B197" s="625" t="str">
        <f>'SAISIE ASL'!L268</f>
        <v>Les équipements de protection individuels (EPI) prêtés ou loués sont propres.</v>
      </c>
      <c r="C197" s="619">
        <f>'SAISIE ASL'!M268</f>
        <v>3</v>
      </c>
      <c r="D197" s="603" t="str">
        <f>'SAISIE ASL'!N268</f>
        <v>Très Satisfaisant</v>
      </c>
      <c r="E197" s="643" t="str">
        <f>'SAISIE ASL'!O268</f>
        <v/>
      </c>
      <c r="F197" s="604" t="s">
        <v>309</v>
      </c>
      <c r="G197" s="657"/>
      <c r="H197" s="599"/>
    </row>
    <row r="198" spans="1:8" ht="15.75" x14ac:dyDescent="0.25">
      <c r="A198" s="594">
        <f>'SAISIE ASL'!K294</f>
        <v>252</v>
      </c>
      <c r="B198" s="601" t="str">
        <f>'SAISIE ASL'!L294</f>
        <v>Les équipements des sanitaires sont propres.</v>
      </c>
      <c r="C198" s="602">
        <f>'SAISIE ASL'!M294</f>
        <v>3</v>
      </c>
      <c r="D198" s="603" t="str">
        <f>'SAISIE ASL'!N294</f>
        <v>Très Satisfaisant</v>
      </c>
      <c r="E198" s="643" t="str">
        <f>'SAISIE ASL'!O294</f>
        <v/>
      </c>
      <c r="F198" s="604" t="s">
        <v>309</v>
      </c>
      <c r="G198" s="657"/>
      <c r="H198" s="599"/>
    </row>
    <row r="199" spans="1:8" ht="15.75" x14ac:dyDescent="0.25">
      <c r="A199" s="594">
        <f>'SAISIE ASL'!K296</f>
        <v>254</v>
      </c>
      <c r="B199" s="601" t="str">
        <f>'SAISIE ASL'!L296</f>
        <v>Les revêtements des sanitaires sont propres.</v>
      </c>
      <c r="C199" s="602">
        <f>'SAISIE ASL'!M296</f>
        <v>3</v>
      </c>
      <c r="D199" s="603" t="str">
        <f>'SAISIE ASL'!N296</f>
        <v>Très Satisfaisant</v>
      </c>
      <c r="E199" s="643" t="str">
        <f>'SAISIE ASL'!O296</f>
        <v/>
      </c>
      <c r="F199" s="604" t="s">
        <v>309</v>
      </c>
      <c r="G199" s="657"/>
      <c r="H199" s="599"/>
    </row>
    <row r="200" spans="1:8" ht="15.75" x14ac:dyDescent="0.25">
      <c r="A200" s="594">
        <f>'SAISIE ASL'!K299</f>
        <v>257</v>
      </c>
      <c r="B200" s="618" t="str">
        <f>'SAISIE ASL'!L299</f>
        <v>Il n'y a pas d'odeur désagréable dans les sanitaires.</v>
      </c>
      <c r="C200" s="619">
        <f>'SAISIE ASL'!M299</f>
        <v>3</v>
      </c>
      <c r="D200" s="603" t="str">
        <f>'SAISIE ASL'!N299</f>
        <v>OUI</v>
      </c>
      <c r="E200" s="643" t="str">
        <f>'SAISIE ASL'!O299</f>
        <v/>
      </c>
      <c r="F200" s="604" t="s">
        <v>309</v>
      </c>
      <c r="G200" s="657"/>
      <c r="H200" s="599"/>
    </row>
    <row r="201" spans="1:8" ht="15.75" x14ac:dyDescent="0.25">
      <c r="A201" s="594">
        <f>'SAISIE ASL'!K308</f>
        <v>265</v>
      </c>
      <c r="B201" s="618" t="str">
        <f>'SAISIE ASL'!L308</f>
        <v>Les revêtements et les équipements (vestiaires et douches) sont propres.</v>
      </c>
      <c r="C201" s="619">
        <f>'SAISIE ASL'!M308</f>
        <v>3</v>
      </c>
      <c r="D201" s="603" t="str">
        <f>'SAISIE ASL'!N308</f>
        <v>Très Satisfaisant</v>
      </c>
      <c r="E201" s="643">
        <f>'SAISIE ASL'!O308</f>
        <v>0</v>
      </c>
      <c r="F201" s="604" t="s">
        <v>309</v>
      </c>
      <c r="G201" s="657"/>
      <c r="H201" s="599"/>
    </row>
    <row r="202" spans="1:8" ht="31.5" x14ac:dyDescent="0.25">
      <c r="A202" s="594">
        <f>'SAISIE ASL'!K313</f>
        <v>268</v>
      </c>
      <c r="B202" s="601" t="str">
        <f>'SAISIE ASL'!L313</f>
        <v>Si existants, les espaces et/ou les équipements à destination des enfants sont propres</v>
      </c>
      <c r="C202" s="602">
        <f>'SAISIE ASL'!M313</f>
        <v>3</v>
      </c>
      <c r="D202" s="603" t="str">
        <f>'SAISIE ASL'!N313</f>
        <v>Très Satisfaisant</v>
      </c>
      <c r="E202" s="643">
        <f>'SAISIE ASL'!O313</f>
        <v>0</v>
      </c>
      <c r="F202" s="604" t="s">
        <v>268</v>
      </c>
      <c r="G202" s="657"/>
      <c r="H202" s="599"/>
    </row>
    <row r="203" spans="1:8" ht="15.75" x14ac:dyDescent="0.25">
      <c r="A203" s="594">
        <f>'SAISIE ASL'!K323</f>
        <v>277</v>
      </c>
      <c r="B203" s="614" t="str">
        <f>'SAISIE ASL'!L323</f>
        <v xml:space="preserve">La boutique ou l'espace de vente est propre </v>
      </c>
      <c r="C203" s="602">
        <f>'SAISIE ASL'!M323</f>
        <v>3</v>
      </c>
      <c r="D203" s="603" t="str">
        <f>'SAISIE ASL'!N323</f>
        <v>Très Satisfaisant</v>
      </c>
      <c r="E203" s="643" t="str">
        <f>'SAISIE ASL'!O323</f>
        <v/>
      </c>
      <c r="F203" s="607" t="s">
        <v>309</v>
      </c>
      <c r="G203" s="657"/>
      <c r="H203" s="599"/>
    </row>
    <row r="204" spans="1:8" ht="15.75" x14ac:dyDescent="0.25">
      <c r="A204" s="594">
        <f>'SAISIE ASL'!K340</f>
        <v>292</v>
      </c>
      <c r="B204" s="601" t="str">
        <f>'SAISIE ASL'!L340</f>
        <v>L'espace de petite restauration est propre.</v>
      </c>
      <c r="C204" s="602">
        <f>'SAISIE ASL'!M340</f>
        <v>3</v>
      </c>
      <c r="D204" s="603" t="str">
        <f>'SAISIE ASL'!N340</f>
        <v>Très Satisfaisant</v>
      </c>
      <c r="E204" s="643" t="str">
        <f>'SAISIE ASL'!O340</f>
        <v/>
      </c>
      <c r="F204" s="607" t="s">
        <v>309</v>
      </c>
      <c r="G204" s="657"/>
      <c r="H204" s="599"/>
    </row>
    <row r="205" spans="1:8" ht="15.75" x14ac:dyDescent="0.25">
      <c r="A205" s="594">
        <f>'SAISIE ASL'!K343</f>
        <v>295</v>
      </c>
      <c r="B205" s="601" t="str">
        <f>'SAISIE ASL'!L343</f>
        <v>Le mobilier et la vaisselle de la petite restauration sont propres.</v>
      </c>
      <c r="C205" s="602">
        <f>'SAISIE ASL'!M343</f>
        <v>3</v>
      </c>
      <c r="D205" s="603" t="str">
        <f>'SAISIE ASL'!N343</f>
        <v>Très Satisfaisant</v>
      </c>
      <c r="E205" s="643" t="str">
        <f>'SAISIE ASL'!O343</f>
        <v/>
      </c>
      <c r="F205" s="607" t="s">
        <v>309</v>
      </c>
      <c r="G205" s="657"/>
      <c r="H205" s="599"/>
    </row>
    <row r="206" spans="1:8" s="384" customFormat="1" ht="37.5" x14ac:dyDescent="0.3">
      <c r="A206" s="610"/>
      <c r="B206" s="611" t="str">
        <f>'RESULTAT GLOBAL'!C45</f>
        <v>▪ Etat</v>
      </c>
      <c r="C206" s="612" t="s">
        <v>22</v>
      </c>
      <c r="D206" s="612" t="s">
        <v>23</v>
      </c>
      <c r="E206" s="644" t="s">
        <v>24</v>
      </c>
      <c r="F206" s="653" t="s">
        <v>592</v>
      </c>
      <c r="G206" s="600" t="s">
        <v>593</v>
      </c>
      <c r="H206" s="600" t="s">
        <v>594</v>
      </c>
    </row>
    <row r="207" spans="1:8" ht="15.75" x14ac:dyDescent="0.25">
      <c r="A207" s="594">
        <f>'SAISIE ASL'!K80</f>
        <v>66</v>
      </c>
      <c r="B207" s="601" t="str">
        <f>'SAISIE ASL'!L80</f>
        <v xml:space="preserve">Les abords privatifs de la structure sont en bon état. </v>
      </c>
      <c r="C207" s="602">
        <f>'SAISIE ASL'!M80</f>
        <v>3</v>
      </c>
      <c r="D207" s="603" t="str">
        <f>'SAISIE ASL'!N80</f>
        <v>Très Satisfaisant</v>
      </c>
      <c r="E207" s="643" t="str">
        <f>'SAISIE ASL'!O80</f>
        <v/>
      </c>
      <c r="F207" s="604" t="s">
        <v>268</v>
      </c>
      <c r="G207" s="657"/>
      <c r="H207" s="599"/>
    </row>
    <row r="208" spans="1:8" ht="15.75" x14ac:dyDescent="0.25">
      <c r="A208" s="594">
        <f>'SAISIE ASL'!K83</f>
        <v>69</v>
      </c>
      <c r="B208" s="601" t="str">
        <f>'SAISIE ASL'!L83</f>
        <v xml:space="preserve">Les enseignes et la signalétique d'accès (si existante) sont en bon état. </v>
      </c>
      <c r="C208" s="602">
        <f>'SAISIE ASL'!M83</f>
        <v>3</v>
      </c>
      <c r="D208" s="603" t="str">
        <f>'SAISIE ASL'!N83</f>
        <v>Très Satisfaisant</v>
      </c>
      <c r="E208" s="643" t="str">
        <f>'SAISIE ASL'!O83</f>
        <v/>
      </c>
      <c r="F208" s="604" t="s">
        <v>268</v>
      </c>
      <c r="G208" s="657"/>
      <c r="H208" s="599"/>
    </row>
    <row r="209" spans="1:8" ht="15.75" x14ac:dyDescent="0.25">
      <c r="A209" s="594">
        <f>'SAISIE ASL'!K91</f>
        <v>76</v>
      </c>
      <c r="B209" s="601" t="str">
        <f>'SAISIE ASL'!L91</f>
        <v xml:space="preserve">Les extérieurs privatifs à la structure sont en bon état. </v>
      </c>
      <c r="C209" s="602">
        <f>'SAISIE ASL'!M91</f>
        <v>3</v>
      </c>
      <c r="D209" s="603" t="str">
        <f>'SAISIE ASL'!N91</f>
        <v>Très Satisfaisant</v>
      </c>
      <c r="E209" s="643" t="str">
        <f>'SAISIE ASL'!O91</f>
        <v/>
      </c>
      <c r="F209" s="626" t="s">
        <v>268</v>
      </c>
      <c r="G209" s="657"/>
      <c r="H209" s="599"/>
    </row>
    <row r="210" spans="1:8" ht="15.75" x14ac:dyDescent="0.25">
      <c r="A210" s="594">
        <f>'SAISIE ASL'!K99</f>
        <v>83</v>
      </c>
      <c r="B210" s="601" t="str">
        <f>'SAISIE ASL'!L99</f>
        <v>Le panneau d'informations extérieur est en bon état.</v>
      </c>
      <c r="C210" s="602">
        <f>'SAISIE ASL'!M99</f>
        <v>3</v>
      </c>
      <c r="D210" s="603" t="str">
        <f>'SAISIE ASL'!N99</f>
        <v>Très Satisfaisant</v>
      </c>
      <c r="E210" s="643" t="str">
        <f>'SAISIE ASL'!O99</f>
        <v/>
      </c>
      <c r="F210" s="604" t="s">
        <v>268</v>
      </c>
      <c r="G210" s="657"/>
      <c r="H210" s="599"/>
    </row>
    <row r="211" spans="1:8" ht="15.75" x14ac:dyDescent="0.25">
      <c r="A211" s="594">
        <f>'SAISIE ASL'!K108</f>
        <v>90</v>
      </c>
      <c r="B211" s="601" t="str">
        <f>'SAISIE ASL'!L108</f>
        <v>L'espace d'accueil est en bon état.</v>
      </c>
      <c r="C211" s="602">
        <f>'SAISIE ASL'!M108</f>
        <v>3</v>
      </c>
      <c r="D211" s="603" t="str">
        <f>'SAISIE ASL'!N108</f>
        <v>Très satisfaisant</v>
      </c>
      <c r="E211" s="643" t="str">
        <f>'SAISIE ASL'!O108</f>
        <v/>
      </c>
      <c r="F211" s="604" t="s">
        <v>268</v>
      </c>
      <c r="G211" s="657"/>
      <c r="H211" s="599"/>
    </row>
    <row r="212" spans="1:8" ht="15.75" x14ac:dyDescent="0.25">
      <c r="A212" s="594">
        <f>'SAISIE ASL'!K113</f>
        <v>95</v>
      </c>
      <c r="B212" s="601" t="str">
        <f>'SAISIE ASL'!L113</f>
        <v>La signalétique est en bon état.</v>
      </c>
      <c r="C212" s="602">
        <f>'SAISIE ASL'!M113</f>
        <v>3</v>
      </c>
      <c r="D212" s="603" t="str">
        <f>'SAISIE ASL'!N113</f>
        <v>Très satisfaisant</v>
      </c>
      <c r="E212" s="643" t="str">
        <f>'SAISIE ASL'!O113</f>
        <v/>
      </c>
      <c r="F212" s="604" t="s">
        <v>268</v>
      </c>
      <c r="G212" s="657"/>
      <c r="H212" s="599"/>
    </row>
    <row r="213" spans="1:8" ht="15.75" x14ac:dyDescent="0.25">
      <c r="A213" s="594">
        <f>'SAISIE ASL'!K201</f>
        <v>171</v>
      </c>
      <c r="B213" s="618" t="str">
        <f>'SAISIE ASL'!L201</f>
        <v>Le matériel mis à la location ou à disposition est sécurisant</v>
      </c>
      <c r="C213" s="619">
        <f>'SAISIE ASL'!M201</f>
        <v>3</v>
      </c>
      <c r="D213" s="603" t="str">
        <f>'SAISIE ASL'!N201</f>
        <v>Très Satisfaisant</v>
      </c>
      <c r="E213" s="643">
        <f>'SAISIE ASL'!O201</f>
        <v>0</v>
      </c>
      <c r="F213" s="604" t="s">
        <v>309</v>
      </c>
      <c r="G213" s="657"/>
      <c r="H213" s="599"/>
    </row>
    <row r="214" spans="1:8" ht="31.5" x14ac:dyDescent="0.25">
      <c r="A214" s="594">
        <f>'SAISIE ASL'!K203</f>
        <v>173</v>
      </c>
      <c r="B214" s="618" t="str">
        <f>'SAISIE ASL'!L203</f>
        <v>Le matériel et les Equipements de Protection Individuels (EPI) prêtés ou loués sont sécurisants</v>
      </c>
      <c r="C214" s="619">
        <f>'SAISIE ASL'!M203</f>
        <v>3</v>
      </c>
      <c r="D214" s="603" t="str">
        <f>'SAISIE ASL'!N203</f>
        <v>Très Satisfaisant</v>
      </c>
      <c r="E214" s="643">
        <f>'SAISIE ASL'!O203</f>
        <v>0</v>
      </c>
      <c r="F214" s="604" t="s">
        <v>268</v>
      </c>
      <c r="G214" s="657"/>
      <c r="H214" s="599"/>
    </row>
    <row r="215" spans="1:8" ht="15.75" x14ac:dyDescent="0.25">
      <c r="A215" s="594">
        <f>'SAISIE ASL'!K219</f>
        <v>188</v>
      </c>
      <c r="B215" s="618" t="str">
        <f>'SAISIE ASL'!L219</f>
        <v>Le véhicule est en bon état</v>
      </c>
      <c r="C215" s="619">
        <f>'SAISIE ASL'!M219</f>
        <v>3</v>
      </c>
      <c r="D215" s="603" t="str">
        <f>'SAISIE ASL'!N219</f>
        <v>Très Satisfaisant</v>
      </c>
      <c r="E215" s="643">
        <f>'SAISIE ASL'!O219</f>
        <v>0</v>
      </c>
      <c r="F215" s="604" t="s">
        <v>268</v>
      </c>
      <c r="G215" s="657"/>
      <c r="H215" s="599"/>
    </row>
    <row r="216" spans="1:8" ht="15.75" x14ac:dyDescent="0.25">
      <c r="A216" s="594">
        <f>'SAISIE ASL'!K251</f>
        <v>214</v>
      </c>
      <c r="B216" s="627" t="str">
        <f>'SAISIE ASL'!L251</f>
        <v>Les espaces extérieurs sont en bon état.</v>
      </c>
      <c r="C216" s="602">
        <f>'SAISIE ASL'!M251</f>
        <v>3</v>
      </c>
      <c r="D216" s="603" t="str">
        <f>'SAISIE ASL'!N251</f>
        <v>Très Satisfaisant</v>
      </c>
      <c r="E216" s="643" t="str">
        <f>'SAISIE ASL'!O251</f>
        <v/>
      </c>
      <c r="F216" s="622" t="s">
        <v>268</v>
      </c>
      <c r="G216" s="657"/>
      <c r="H216" s="599"/>
    </row>
    <row r="217" spans="1:8" ht="15.75" x14ac:dyDescent="0.25">
      <c r="A217" s="594">
        <f>'SAISIE ASL'!K254</f>
        <v>217</v>
      </c>
      <c r="B217" s="621" t="str">
        <f>'SAISIE ASL'!L254</f>
        <v>Si existante, la signalétique est en bon état.</v>
      </c>
      <c r="C217" s="602">
        <f>'SAISIE ASL'!M254</f>
        <v>1</v>
      </c>
      <c r="D217" s="603" t="str">
        <f>'SAISIE ASL'!N254</f>
        <v>OUI</v>
      </c>
      <c r="E217" s="643" t="str">
        <f>'SAISIE ASL'!O254</f>
        <v/>
      </c>
      <c r="F217" s="607" t="s">
        <v>268</v>
      </c>
      <c r="G217" s="657"/>
      <c r="H217" s="599"/>
    </row>
    <row r="218" spans="1:8" ht="31.5" x14ac:dyDescent="0.25">
      <c r="A218" s="594">
        <f>'SAISIE ASL'!K258</f>
        <v>221</v>
      </c>
      <c r="B218" s="623" t="str">
        <f>'SAISIE ASL'!L258</f>
        <v>Les revêtements muraux, les sols et les plafonds des espaces bâtis visités sont en bon état.</v>
      </c>
      <c r="C218" s="602">
        <f>'SAISIE ASL'!M258</f>
        <v>3</v>
      </c>
      <c r="D218" s="603" t="str">
        <f>'SAISIE ASL'!N258</f>
        <v>Très Satisfaisant</v>
      </c>
      <c r="E218" s="643" t="str">
        <f>'SAISIE ASL'!O258</f>
        <v/>
      </c>
      <c r="F218" s="607" t="s">
        <v>268</v>
      </c>
      <c r="G218" s="657"/>
      <c r="H218" s="599"/>
    </row>
    <row r="219" spans="1:8" ht="15.75" x14ac:dyDescent="0.25">
      <c r="A219" s="594">
        <f>'SAISIE ASL'!K266</f>
        <v>228</v>
      </c>
      <c r="B219" s="624" t="str">
        <f>'SAISIE ASL'!L266</f>
        <v>Les équipements des activités sont en bon état</v>
      </c>
      <c r="C219" s="602">
        <f>'SAISIE ASL'!M266</f>
        <v>3</v>
      </c>
      <c r="D219" s="603" t="str">
        <f>'SAISIE ASL'!N266</f>
        <v>Très Satisfaisant</v>
      </c>
      <c r="E219" s="643" t="str">
        <f>'SAISIE ASL'!O266</f>
        <v/>
      </c>
      <c r="F219" s="609" t="s">
        <v>309</v>
      </c>
      <c r="G219" s="657"/>
      <c r="H219" s="599"/>
    </row>
    <row r="220" spans="1:8" ht="15.75" x14ac:dyDescent="0.25">
      <c r="A220" s="594">
        <f>'SAISIE ASL'!K269</f>
        <v>231</v>
      </c>
      <c r="B220" s="625" t="str">
        <f>'SAISIE ASL'!L269</f>
        <v>Les équipements de protection individuels (EPI) prêtés ou loués sont sécurisants</v>
      </c>
      <c r="C220" s="619">
        <f>'SAISIE ASL'!M269</f>
        <v>3</v>
      </c>
      <c r="D220" s="603" t="str">
        <f>'SAISIE ASL'!N269</f>
        <v>Très Satisfaisant</v>
      </c>
      <c r="E220" s="643" t="str">
        <f>'SAISIE ASL'!O269</f>
        <v/>
      </c>
      <c r="F220" s="604" t="s">
        <v>268</v>
      </c>
      <c r="G220" s="657"/>
      <c r="H220" s="599"/>
    </row>
    <row r="221" spans="1:8" ht="15.75" x14ac:dyDescent="0.25">
      <c r="A221" s="594">
        <f>'SAISIE ASL'!K295</f>
        <v>253</v>
      </c>
      <c r="B221" s="601" t="str">
        <f>'SAISIE ASL'!L295</f>
        <v>Les équipements des sanitaires sont en bon état.</v>
      </c>
      <c r="C221" s="602">
        <f>'SAISIE ASL'!M295</f>
        <v>3</v>
      </c>
      <c r="D221" s="603" t="str">
        <f>'SAISIE ASL'!N295</f>
        <v>Très Satisfaisant</v>
      </c>
      <c r="E221" s="643" t="str">
        <f>'SAISIE ASL'!O295</f>
        <v/>
      </c>
      <c r="F221" s="604" t="s">
        <v>309</v>
      </c>
      <c r="G221" s="657"/>
      <c r="H221" s="599"/>
    </row>
    <row r="222" spans="1:8" ht="15.75" x14ac:dyDescent="0.25">
      <c r="A222" s="594">
        <f>'SAISIE ASL'!K297</f>
        <v>255</v>
      </c>
      <c r="B222" s="601" t="str">
        <f>'SAISIE ASL'!L297</f>
        <v>Les revêtements des sanitaires sont en bon état.</v>
      </c>
      <c r="C222" s="602">
        <f>'SAISIE ASL'!M297</f>
        <v>3</v>
      </c>
      <c r="D222" s="603" t="str">
        <f>'SAISIE ASL'!N297</f>
        <v>Très Satisfaisant</v>
      </c>
      <c r="E222" s="643" t="str">
        <f>'SAISIE ASL'!O297</f>
        <v/>
      </c>
      <c r="F222" s="604" t="s">
        <v>309</v>
      </c>
      <c r="G222" s="657"/>
      <c r="H222" s="599"/>
    </row>
    <row r="223" spans="1:8" ht="15.75" x14ac:dyDescent="0.25">
      <c r="A223" s="594">
        <f>'SAISIE ASL'!K298</f>
        <v>256</v>
      </c>
      <c r="B223" s="618" t="str">
        <f>'SAISIE ASL'!L298</f>
        <v>L'ensemble des équipements des sanitaires fonctionne bien.</v>
      </c>
      <c r="C223" s="619">
        <f>'SAISIE ASL'!M298</f>
        <v>3</v>
      </c>
      <c r="D223" s="603" t="str">
        <f>'SAISIE ASL'!N298</f>
        <v>OUI</v>
      </c>
      <c r="E223" s="643" t="str">
        <f>'SAISIE ASL'!O298</f>
        <v/>
      </c>
      <c r="F223" s="604" t="s">
        <v>309</v>
      </c>
      <c r="G223" s="657"/>
      <c r="H223" s="599"/>
    </row>
    <row r="224" spans="1:8" ht="15.75" x14ac:dyDescent="0.25">
      <c r="A224" s="594">
        <f>'SAISIE ASL'!K307</f>
        <v>264</v>
      </c>
      <c r="B224" s="618" t="str">
        <f>'SAISIE ASL'!L307</f>
        <v>Les revêtements  et les équipements (vestiaires et douches) sont en bon état.</v>
      </c>
      <c r="C224" s="619">
        <f>'SAISIE ASL'!M307</f>
        <v>3</v>
      </c>
      <c r="D224" s="603" t="str">
        <f>'SAISIE ASL'!N307</f>
        <v>Très Satisfaisant</v>
      </c>
      <c r="E224" s="643">
        <f>'SAISIE ASL'!O307</f>
        <v>0</v>
      </c>
      <c r="F224" s="604" t="s">
        <v>268</v>
      </c>
      <c r="G224" s="657"/>
      <c r="H224" s="599"/>
    </row>
    <row r="225" spans="1:8" ht="31.5" x14ac:dyDescent="0.25">
      <c r="A225" s="594">
        <f>'SAISIE ASL'!K314</f>
        <v>269</v>
      </c>
      <c r="B225" s="601" t="str">
        <f>'SAISIE ASL'!L314</f>
        <v>Si existants, les espaces et/ou les équipements à destination des enfants sont en bon état.</v>
      </c>
      <c r="C225" s="602">
        <f>'SAISIE ASL'!M314</f>
        <v>3</v>
      </c>
      <c r="D225" s="603" t="str">
        <f>'SAISIE ASL'!N314</f>
        <v>Très Satisfaisant</v>
      </c>
      <c r="E225" s="643">
        <f>'SAISIE ASL'!O314</f>
        <v>0</v>
      </c>
      <c r="F225" s="604" t="s">
        <v>268</v>
      </c>
      <c r="G225" s="657"/>
      <c r="H225" s="599"/>
    </row>
    <row r="226" spans="1:8" ht="15.75" x14ac:dyDescent="0.25">
      <c r="A226" s="594">
        <f>'SAISIE ASL'!K324</f>
        <v>278</v>
      </c>
      <c r="B226" s="614" t="str">
        <f>'SAISIE ASL'!L324</f>
        <v>La boutique ou l'espace de vente est en bon état.</v>
      </c>
      <c r="C226" s="602">
        <f>'SAISIE ASL'!M324</f>
        <v>3</v>
      </c>
      <c r="D226" s="603" t="str">
        <f>'SAISIE ASL'!N324</f>
        <v>Très Satisfaisant</v>
      </c>
      <c r="E226" s="643" t="str">
        <f>'SAISIE ASL'!O324</f>
        <v/>
      </c>
      <c r="F226" s="607" t="s">
        <v>309</v>
      </c>
      <c r="G226" s="657"/>
      <c r="H226" s="599"/>
    </row>
    <row r="227" spans="1:8" ht="15.75" x14ac:dyDescent="0.25">
      <c r="A227" s="594">
        <f>'SAISIE ASL'!K341</f>
        <v>293</v>
      </c>
      <c r="B227" s="601" t="str">
        <f>'SAISIE ASL'!L341</f>
        <v>L'espace de petite restauration est en bon état.</v>
      </c>
      <c r="C227" s="602">
        <f>'SAISIE ASL'!M341</f>
        <v>3</v>
      </c>
      <c r="D227" s="603" t="str">
        <f>'SAISIE ASL'!N341</f>
        <v>Très Satisfaisant</v>
      </c>
      <c r="E227" s="643" t="str">
        <f>'SAISIE ASL'!O341</f>
        <v/>
      </c>
      <c r="F227" s="607" t="s">
        <v>268</v>
      </c>
      <c r="G227" s="657"/>
      <c r="H227" s="599"/>
    </row>
    <row r="228" spans="1:8" ht="15.75" x14ac:dyDescent="0.25">
      <c r="A228" s="594">
        <f>'SAISIE ASL'!K342</f>
        <v>294</v>
      </c>
      <c r="B228" s="601" t="str">
        <f>'SAISIE ASL'!L342</f>
        <v>Le mobilier et la vaisselle de la petite restauration sont en bon état.</v>
      </c>
      <c r="C228" s="602">
        <f>'SAISIE ASL'!M342</f>
        <v>3</v>
      </c>
      <c r="D228" s="603" t="str">
        <f>'SAISIE ASL'!N342</f>
        <v>Très Satisfaisant</v>
      </c>
      <c r="E228" s="643" t="str">
        <f>'SAISIE ASL'!O342</f>
        <v/>
      </c>
      <c r="F228" s="607" t="s">
        <v>268</v>
      </c>
      <c r="G228" s="657"/>
      <c r="H228" s="599"/>
    </row>
    <row r="229" spans="1:8" s="384" customFormat="1" ht="37.5" x14ac:dyDescent="0.3">
      <c r="A229" s="610"/>
      <c r="B229" s="611" t="str">
        <f>'RESULTAT GLOBAL'!C46</f>
        <v>▪ Confort</v>
      </c>
      <c r="C229" s="612" t="s">
        <v>22</v>
      </c>
      <c r="D229" s="612" t="s">
        <v>23</v>
      </c>
      <c r="E229" s="644" t="s">
        <v>24</v>
      </c>
      <c r="F229" s="653" t="s">
        <v>592</v>
      </c>
      <c r="G229" s="600" t="s">
        <v>593</v>
      </c>
      <c r="H229" s="600" t="s">
        <v>594</v>
      </c>
    </row>
    <row r="230" spans="1:8" ht="31.5" x14ac:dyDescent="0.25">
      <c r="A230" s="594">
        <f>'SAISIE ASL'!K86</f>
        <v>72</v>
      </c>
      <c r="B230" s="601" t="str">
        <f>'SAISIE ASL'!L86</f>
        <v>Les extérieurs privatifs et l'entrée sont dotés de poubelles et de cendrier. Ils sont vidés régulièrement.</v>
      </c>
      <c r="C230" s="602">
        <f>'SAISIE ASL'!M86</f>
        <v>1</v>
      </c>
      <c r="D230" s="603" t="str">
        <f>'SAISIE ASL'!N86</f>
        <v>OUI</v>
      </c>
      <c r="E230" s="643" t="str">
        <f>'SAISIE ASL'!O86</f>
        <v/>
      </c>
      <c r="F230" s="626" t="s">
        <v>309</v>
      </c>
      <c r="G230" s="657"/>
      <c r="H230" s="599"/>
    </row>
    <row r="231" spans="1:8" ht="15.75" x14ac:dyDescent="0.25">
      <c r="A231" s="594">
        <f>'SAISIE ASL'!K92</f>
        <v>77</v>
      </c>
      <c r="B231" s="601" t="str">
        <f>'SAISIE ASL'!L92</f>
        <v>L'ensemble des extérieurs est bien éclairé.</v>
      </c>
      <c r="C231" s="602">
        <f>'SAISIE ASL'!M92</f>
        <v>3</v>
      </c>
      <c r="D231" s="603" t="str">
        <f>'SAISIE ASL'!N92</f>
        <v>OUI</v>
      </c>
      <c r="E231" s="643" t="str">
        <f>'SAISIE ASL'!O92</f>
        <v/>
      </c>
      <c r="F231" s="604" t="s">
        <v>309</v>
      </c>
      <c r="G231" s="657"/>
      <c r="H231" s="599"/>
    </row>
    <row r="232" spans="1:8" ht="15.75" x14ac:dyDescent="0.25">
      <c r="A232" s="594">
        <f>'SAISIE ASL'!K104</f>
        <v>86</v>
      </c>
      <c r="B232" s="601" t="str">
        <f>'SAISIE ASL'!L104</f>
        <v>La structure dispose d'un espace d'accueil</v>
      </c>
      <c r="C232" s="602">
        <f>'SAISIE ASL'!M104</f>
        <v>3</v>
      </c>
      <c r="D232" s="603" t="str">
        <f>'SAISIE ASL'!N104</f>
        <v>OUI</v>
      </c>
      <c r="E232" s="643" t="str">
        <f>'SAISIE ASL'!O104</f>
        <v/>
      </c>
      <c r="F232" s="604" t="s">
        <v>309</v>
      </c>
      <c r="G232" s="657"/>
      <c r="H232" s="599"/>
    </row>
    <row r="233" spans="1:8" ht="15.75" x14ac:dyDescent="0.25">
      <c r="A233" s="594">
        <f>'SAISIE ASL'!K110</f>
        <v>92</v>
      </c>
      <c r="B233" s="601" t="str">
        <f>'SAISIE ASL'!L110</f>
        <v>L'espace d'accueil dispose de sièges.</v>
      </c>
      <c r="C233" s="602">
        <f>'SAISIE ASL'!M110</f>
        <v>1</v>
      </c>
      <c r="D233" s="603" t="str">
        <f>'SAISIE ASL'!N110</f>
        <v>OUI</v>
      </c>
      <c r="E233" s="643" t="str">
        <f>'SAISIE ASL'!O110</f>
        <v/>
      </c>
      <c r="F233" s="604" t="s">
        <v>309</v>
      </c>
      <c r="G233" s="657"/>
      <c r="H233" s="599"/>
    </row>
    <row r="234" spans="1:8" ht="31.5" x14ac:dyDescent="0.25">
      <c r="A234" s="594">
        <f>'SAISIE ASL'!K221</f>
        <v>190</v>
      </c>
      <c r="B234" s="618" t="str">
        <f>'SAISIE ASL'!L221</f>
        <v>Les conditions de transport sont agréables. Le nombre de personnes transportées est adapté à la capacité du véhicule.</v>
      </c>
      <c r="C234" s="619">
        <f>'SAISIE ASL'!M221</f>
        <v>1</v>
      </c>
      <c r="D234" s="603" t="str">
        <f>'SAISIE ASL'!N221</f>
        <v>OUI</v>
      </c>
      <c r="E234" s="643">
        <f>'SAISIE ASL'!O221</f>
        <v>0</v>
      </c>
      <c r="F234" s="604" t="s">
        <v>309</v>
      </c>
      <c r="G234" s="657"/>
      <c r="H234" s="599"/>
    </row>
    <row r="235" spans="1:8" ht="15.75" x14ac:dyDescent="0.25">
      <c r="A235" s="594">
        <f>'SAISIE ASL'!K255</f>
        <v>218</v>
      </c>
      <c r="B235" s="621" t="str">
        <f>'SAISIE ASL'!L255</f>
        <v>Présence de sièges sur le parcours de visite.</v>
      </c>
      <c r="C235" s="602">
        <f>'SAISIE ASL'!M255</f>
        <v>1</v>
      </c>
      <c r="D235" s="603" t="str">
        <f>'SAISIE ASL'!N255</f>
        <v>OUI</v>
      </c>
      <c r="E235" s="643" t="str">
        <f>'SAISIE ASL'!O255</f>
        <v/>
      </c>
      <c r="F235" s="608" t="s">
        <v>268</v>
      </c>
      <c r="G235" s="657"/>
      <c r="H235" s="599"/>
    </row>
    <row r="236" spans="1:8" ht="15.75" x14ac:dyDescent="0.25">
      <c r="A236" s="594">
        <f>'SAISIE ASL'!K292</f>
        <v>250</v>
      </c>
      <c r="B236" s="618" t="str">
        <f>'SAISIE ASL'!L292</f>
        <v>Les sanitaires sont bien équipés.</v>
      </c>
      <c r="C236" s="619">
        <f>'SAISIE ASL'!M292</f>
        <v>3</v>
      </c>
      <c r="D236" s="603" t="str">
        <f>'SAISIE ASL'!N292</f>
        <v>OUI</v>
      </c>
      <c r="E236" s="643" t="str">
        <f>'SAISIE ASL'!O292</f>
        <v/>
      </c>
      <c r="F236" s="604" t="s">
        <v>268</v>
      </c>
      <c r="G236" s="657"/>
      <c r="H236" s="599"/>
    </row>
    <row r="237" spans="1:8" ht="15.75" x14ac:dyDescent="0.25">
      <c r="A237" s="594">
        <f>'SAISIE ASL'!K293</f>
        <v>251</v>
      </c>
      <c r="B237" s="601" t="str">
        <f>'SAISIE ASL'!L293</f>
        <v>L'aspect général des sanitaires est accueillant.</v>
      </c>
      <c r="C237" s="602">
        <f>'SAISIE ASL'!M293</f>
        <v>3</v>
      </c>
      <c r="D237" s="603" t="str">
        <f>'SAISIE ASL'!N293</f>
        <v>OUI</v>
      </c>
      <c r="E237" s="643" t="str">
        <f>'SAISIE ASL'!O293</f>
        <v/>
      </c>
      <c r="F237" s="604" t="s">
        <v>309</v>
      </c>
      <c r="G237" s="657"/>
      <c r="H237" s="599"/>
    </row>
    <row r="238" spans="1:8" ht="15.75" x14ac:dyDescent="0.25">
      <c r="A238" s="594">
        <f>'SAISIE ASL'!K300</f>
        <v>258</v>
      </c>
      <c r="B238" s="624" t="str">
        <f>'SAISIE ASL'!L300</f>
        <v>Le nombre de sanitaires est  adapté à la capacité d'accueil</v>
      </c>
      <c r="C238" s="602">
        <f>'SAISIE ASL'!M300</f>
        <v>3</v>
      </c>
      <c r="D238" s="603" t="str">
        <f>'SAISIE ASL'!N300</f>
        <v>OUI</v>
      </c>
      <c r="E238" s="643" t="str">
        <f>'SAISIE ASL'!O300</f>
        <v/>
      </c>
      <c r="F238" s="609" t="s">
        <v>309</v>
      </c>
      <c r="G238" s="657"/>
      <c r="H238" s="599"/>
    </row>
    <row r="239" spans="1:8" ht="31.5" x14ac:dyDescent="0.25">
      <c r="A239" s="594">
        <f>'SAISIE ASL'!K303</f>
        <v>260</v>
      </c>
      <c r="B239" s="618" t="str">
        <f>'SAISIE ASL'!L303</f>
        <v>Si l'activité nécessite un changement de tenue, la structure dispose d'un vestiaire adapté.</v>
      </c>
      <c r="C239" s="619">
        <f>'SAISIE ASL'!M303</f>
        <v>3</v>
      </c>
      <c r="D239" s="603" t="str">
        <f>'SAISIE ASL'!N303</f>
        <v>OUI</v>
      </c>
      <c r="E239" s="643">
        <f>'SAISIE ASL'!O303</f>
        <v>0</v>
      </c>
      <c r="F239" s="604" t="s">
        <v>309</v>
      </c>
      <c r="G239" s="657"/>
      <c r="H239" s="599"/>
    </row>
    <row r="240" spans="1:8" ht="15.75" x14ac:dyDescent="0.25">
      <c r="A240" s="594">
        <f>'SAISIE ASL'!K304</f>
        <v>261</v>
      </c>
      <c r="B240" s="618" t="str">
        <f>'SAISIE ASL'!L304</f>
        <v>Les vestiaires sont équipés de patères et de bancs.</v>
      </c>
      <c r="C240" s="619">
        <f>'SAISIE ASL'!M304</f>
        <v>3</v>
      </c>
      <c r="D240" s="603" t="str">
        <f>'SAISIE ASL'!N304</f>
        <v>OUI</v>
      </c>
      <c r="E240" s="643">
        <f>'SAISIE ASL'!O304</f>
        <v>0</v>
      </c>
      <c r="F240" s="604" t="s">
        <v>268</v>
      </c>
      <c r="G240" s="657"/>
      <c r="H240" s="599"/>
    </row>
    <row r="241" spans="1:8" ht="31.5" x14ac:dyDescent="0.25">
      <c r="A241" s="594">
        <f>'SAISIE ASL'!K305</f>
        <v>262</v>
      </c>
      <c r="B241" s="618" t="str">
        <f>'SAISIE ASL'!L305</f>
        <v>Les vestiaires sont équipés de casiers pour déposer les affaires personnelles ou un endroit sécurisé est proposé par le professionnel.</v>
      </c>
      <c r="C241" s="619">
        <f>'SAISIE ASL'!M305</f>
        <v>3</v>
      </c>
      <c r="D241" s="603" t="str">
        <f>'SAISIE ASL'!N305</f>
        <v>OUI</v>
      </c>
      <c r="E241" s="643">
        <f>'SAISIE ASL'!O305</f>
        <v>0</v>
      </c>
      <c r="F241" s="604" t="s">
        <v>268</v>
      </c>
      <c r="G241" s="657"/>
      <c r="H241" s="599"/>
    </row>
    <row r="242" spans="1:8" ht="31.5" x14ac:dyDescent="0.25">
      <c r="A242" s="594">
        <f>'SAISIE ASL'!K306</f>
        <v>263</v>
      </c>
      <c r="B242" s="618" t="str">
        <f>'SAISIE ASL'!L306</f>
        <v>Les vestiaires sont équipés de cabines de douches ou une solution de rinçage existe à moins de 200 m.</v>
      </c>
      <c r="C242" s="619">
        <f>'SAISIE ASL'!M306</f>
        <v>3</v>
      </c>
      <c r="D242" s="603" t="str">
        <f>'SAISIE ASL'!N306</f>
        <v>OUI</v>
      </c>
      <c r="E242" s="643">
        <f>'SAISIE ASL'!O306</f>
        <v>0</v>
      </c>
      <c r="F242" s="604" t="s">
        <v>309</v>
      </c>
      <c r="G242" s="657"/>
      <c r="H242" s="599"/>
    </row>
    <row r="243" spans="1:8" ht="15.75" x14ac:dyDescent="0.25">
      <c r="A243" s="594">
        <f>'SAISIE ASL'!K322</f>
        <v>276</v>
      </c>
      <c r="B243" s="614" t="str">
        <f>'SAISIE ASL'!L322</f>
        <v xml:space="preserve">La boutique ou espace de vente est accueillant. </v>
      </c>
      <c r="C243" s="602">
        <f>'SAISIE ASL'!M322</f>
        <v>3</v>
      </c>
      <c r="D243" s="603" t="str">
        <f>'SAISIE ASL'!N322</f>
        <v>Très Satisfaisant</v>
      </c>
      <c r="E243" s="643" t="str">
        <f>'SAISIE ASL'!O322</f>
        <v/>
      </c>
      <c r="F243" s="607" t="s">
        <v>309</v>
      </c>
      <c r="G243" s="657"/>
      <c r="H243" s="599"/>
    </row>
    <row r="244" spans="1:8" ht="15.75" x14ac:dyDescent="0.25">
      <c r="A244" s="594">
        <f>'SAISIE ASL'!K339</f>
        <v>291</v>
      </c>
      <c r="B244" s="601" t="str">
        <f>'SAISIE ASL'!L339</f>
        <v>L'espace de petite restauration est accueillant.</v>
      </c>
      <c r="C244" s="602">
        <f>'SAISIE ASL'!M339</f>
        <v>3</v>
      </c>
      <c r="D244" s="603" t="str">
        <f>'SAISIE ASL'!N339</f>
        <v>Très Satisfaisant</v>
      </c>
      <c r="E244" s="643" t="str">
        <f>'SAISIE ASL'!O339</f>
        <v/>
      </c>
      <c r="F244" s="607" t="s">
        <v>309</v>
      </c>
      <c r="G244" s="657"/>
      <c r="H244" s="599"/>
    </row>
    <row r="245" spans="1:8" s="384" customFormat="1" ht="37.5" x14ac:dyDescent="0.3">
      <c r="A245" s="610"/>
      <c r="B245" s="611" t="str">
        <f>'RESULTAT GLOBAL'!C47</f>
        <v>DEVELOPPEMENT DURABLE</v>
      </c>
      <c r="C245" s="612" t="s">
        <v>22</v>
      </c>
      <c r="D245" s="612" t="s">
        <v>23</v>
      </c>
      <c r="E245" s="644" t="s">
        <v>24</v>
      </c>
      <c r="F245" s="653" t="s">
        <v>592</v>
      </c>
      <c r="G245" s="600" t="s">
        <v>593</v>
      </c>
      <c r="H245" s="600" t="s">
        <v>594</v>
      </c>
    </row>
    <row r="246" spans="1:8" ht="15.75" x14ac:dyDescent="0.25">
      <c r="A246" s="594">
        <f>'SAISIE ASL'!K374</f>
        <v>319</v>
      </c>
      <c r="B246" s="601" t="str">
        <f>'SAISIE ASL'!L374</f>
        <v>Le personnel a été sensibilisé au tri des déchets.</v>
      </c>
      <c r="C246" s="602">
        <f>'SAISIE ASL'!M374</f>
        <v>1</v>
      </c>
      <c r="D246" s="603" t="str">
        <f>'SAISIE ASL'!N374</f>
        <v>OUI</v>
      </c>
      <c r="E246" s="643">
        <f>'SAISIE ASL'!O374</f>
        <v>0</v>
      </c>
      <c r="F246" s="604" t="s">
        <v>268</v>
      </c>
      <c r="G246" s="657"/>
      <c r="H246" s="599"/>
    </row>
    <row r="247" spans="1:8" ht="15.75" x14ac:dyDescent="0.25">
      <c r="A247" s="594">
        <f>'SAISIE ASL'!K375</f>
        <v>320</v>
      </c>
      <c r="B247" s="601" t="str">
        <f>'SAISIE ASL'!L375</f>
        <v>Le personnel est sensibilisé à la gestion économe de l'eau et de l'énergie.</v>
      </c>
      <c r="C247" s="602">
        <f>'SAISIE ASL'!M375</f>
        <v>1</v>
      </c>
      <c r="D247" s="603" t="str">
        <f>'SAISIE ASL'!N375</f>
        <v>OUI</v>
      </c>
      <c r="E247" s="643">
        <f>'SAISIE ASL'!O375</f>
        <v>0</v>
      </c>
      <c r="F247" s="604" t="s">
        <v>268</v>
      </c>
      <c r="G247" s="657"/>
      <c r="H247" s="599"/>
    </row>
    <row r="248" spans="1:8" ht="31.5" x14ac:dyDescent="0.25">
      <c r="A248" s="594">
        <f>'SAISIE ASL'!K376</f>
        <v>321</v>
      </c>
      <c r="B248" s="605" t="str">
        <f>'SAISIE ASL'!L376</f>
        <v>Pendant l'activité, le guide détient des sacs poubelle. Il collecte les déchets du groupe ou rencontrés.</v>
      </c>
      <c r="C248" s="602">
        <f>'SAISIE ASL'!M376</f>
        <v>3</v>
      </c>
      <c r="D248" s="603" t="str">
        <f>'SAISIE ASL'!N376</f>
        <v>OUI</v>
      </c>
      <c r="E248" s="643" t="str">
        <f>'SAISIE ASL'!O376</f>
        <v/>
      </c>
      <c r="F248" s="604" t="s">
        <v>268</v>
      </c>
      <c r="G248" s="657"/>
      <c r="H248" s="599"/>
    </row>
    <row r="249" spans="1:8" ht="15.75" x14ac:dyDescent="0.2">
      <c r="A249" s="594">
        <f>'SAISIE ASL'!K378</f>
        <v>322</v>
      </c>
      <c r="B249" s="601" t="str">
        <f>'SAISIE ASL'!L378</f>
        <v>Le tri sélectif est mis en place dans l'établissement ou par le professionnel</v>
      </c>
      <c r="C249" s="602">
        <f>'SAISIE ASL'!M378</f>
        <v>1</v>
      </c>
      <c r="D249" s="603" t="str">
        <f>'SAISIE ASL'!N378</f>
        <v>OUI</v>
      </c>
      <c r="E249" s="613">
        <f>'SAISIE ASL'!O378</f>
        <v>0</v>
      </c>
      <c r="F249" s="604" t="s">
        <v>309</v>
      </c>
      <c r="G249" s="657"/>
      <c r="H249" s="599"/>
    </row>
    <row r="250" spans="1:8" ht="31.5" x14ac:dyDescent="0.2">
      <c r="A250" s="594">
        <f>'SAISIE ASL'!K379</f>
        <v>323</v>
      </c>
      <c r="B250" s="601" t="str">
        <f>'SAISIE ASL'!L379</f>
        <v>L'établissement ou le professionnel mis en place au moins une mesure visant à réduire la production de déchets.</v>
      </c>
      <c r="C250" s="602">
        <f>'SAISIE ASL'!M379</f>
        <v>1</v>
      </c>
      <c r="D250" s="603" t="str">
        <f>'SAISIE ASL'!N379</f>
        <v>OUI</v>
      </c>
      <c r="E250" s="613">
        <f>'SAISIE ASL'!O379</f>
        <v>0</v>
      </c>
      <c r="F250" s="604" t="s">
        <v>268</v>
      </c>
      <c r="G250" s="657"/>
      <c r="H250" s="599"/>
    </row>
    <row r="251" spans="1:8" ht="31.5" x14ac:dyDescent="0.2">
      <c r="A251" s="594">
        <f>'SAISIE ASL'!K380</f>
        <v>324</v>
      </c>
      <c r="B251" s="601" t="str">
        <f>'SAISIE ASL'!L380</f>
        <v>L'établissement ou le professionnel a mis en place au moins trois mesures visant à réduire la consommation d’eau et/ou la consommation énergétique.</v>
      </c>
      <c r="C251" s="602">
        <f>'SAISIE ASL'!M380</f>
        <v>1</v>
      </c>
      <c r="D251" s="603" t="str">
        <f>'SAISIE ASL'!N380</f>
        <v>OUI</v>
      </c>
      <c r="E251" s="613">
        <f>'SAISIE ASL'!O380</f>
        <v>0</v>
      </c>
      <c r="F251" s="604" t="s">
        <v>309</v>
      </c>
      <c r="G251" s="657"/>
      <c r="H251" s="599"/>
    </row>
    <row r="252" spans="1:8" ht="31.5" x14ac:dyDescent="0.2">
      <c r="A252" s="594">
        <f>'SAISIE ASL'!K381</f>
        <v>325</v>
      </c>
      <c r="B252" s="601" t="str">
        <f>'SAISIE ASL'!L381</f>
        <v xml:space="preserve">L'établissement utilise au moins deux produits présentant un faible impact sur l'environnement. </v>
      </c>
      <c r="C252" s="602">
        <f>'SAISIE ASL'!M381</f>
        <v>1</v>
      </c>
      <c r="D252" s="603" t="str">
        <f>'SAISIE ASL'!N381</f>
        <v>OUI</v>
      </c>
      <c r="E252" s="613">
        <f>'SAISIE ASL'!O381</f>
        <v>0</v>
      </c>
      <c r="F252" s="604" t="s">
        <v>309</v>
      </c>
      <c r="G252" s="657"/>
      <c r="H252" s="599"/>
    </row>
    <row r="253" spans="1:8" ht="31.5" x14ac:dyDescent="0.2">
      <c r="A253" s="594">
        <f>'SAISIE ASL'!K382</f>
        <v>326</v>
      </c>
      <c r="B253" s="601" t="str">
        <f>'SAISIE ASL'!L382</f>
        <v>Présence d'une information présentant les actions de l'établissement en faveur de l'environnement et/ou incitant les clients à participer</v>
      </c>
      <c r="C253" s="615">
        <f>'SAISIE ASL'!M382</f>
        <v>1</v>
      </c>
      <c r="D253" s="603" t="str">
        <f>'SAISIE ASL'!N382</f>
        <v>OUI</v>
      </c>
      <c r="E253" s="613">
        <f>'SAISIE ASL'!O382</f>
        <v>0</v>
      </c>
      <c r="F253" s="604" t="s">
        <v>309</v>
      </c>
      <c r="G253" s="657"/>
      <c r="H253" s="599"/>
    </row>
    <row r="254" spans="1:8" ht="31.5" x14ac:dyDescent="0.2">
      <c r="A254" s="594">
        <f>'SAISIE ASL'!K383</f>
        <v>327</v>
      </c>
      <c r="B254" s="601" t="str">
        <f>'SAISIE ASL'!L383</f>
        <v>L’établissement a prévu de mettre au moins une mesure supplémentaire dans les 3 ans à venir</v>
      </c>
      <c r="C254" s="615">
        <f>'SAISIE ASL'!M383</f>
        <v>1</v>
      </c>
      <c r="D254" s="603" t="str">
        <f>'SAISIE ASL'!N383</f>
        <v>OUI</v>
      </c>
      <c r="E254" s="613">
        <f>'SAISIE ASL'!O383</f>
        <v>0</v>
      </c>
      <c r="F254" s="604" t="s">
        <v>268</v>
      </c>
      <c r="G254" s="657"/>
      <c r="H254" s="599"/>
    </row>
    <row r="255" spans="1:8" ht="31.5" x14ac:dyDescent="0.2">
      <c r="A255" s="594">
        <f>'SAISIE ASL'!K384</f>
        <v>328</v>
      </c>
      <c r="B255" s="691" t="str">
        <f>'SAISIE ASL'!L384</f>
        <v>Le golf a une gestion centralisée de l’eau via un pilotage informatique pour maîtriser la quantité d’eau</v>
      </c>
      <c r="C255" s="615">
        <f>'SAISIE ASL'!M384</f>
        <v>1</v>
      </c>
      <c r="D255" s="603" t="str">
        <f>'SAISIE ASL'!N384</f>
        <v>OUI</v>
      </c>
      <c r="E255" s="613" t="str">
        <f>'SAISIE ASL'!O384</f>
        <v/>
      </c>
      <c r="F255" s="604" t="s">
        <v>268</v>
      </c>
      <c r="G255" s="657"/>
      <c r="H255" s="599"/>
    </row>
    <row r="256" spans="1:8" ht="31.5" x14ac:dyDescent="0.2">
      <c r="A256" s="594">
        <f>'SAISIE ASL'!K385</f>
        <v>329</v>
      </c>
      <c r="B256" s="691" t="str">
        <f>'SAISIE ASL'!L385</f>
        <v>Au minimum 20% de la surface du golf  restent sauvages pour préserver la faune et la flore</v>
      </c>
      <c r="C256" s="615">
        <f>'SAISIE ASL'!M385</f>
        <v>1</v>
      </c>
      <c r="D256" s="603" t="str">
        <f>'SAISIE ASL'!N385</f>
        <v>OUI</v>
      </c>
      <c r="E256" s="613" t="str">
        <f>'SAISIE ASL'!O385</f>
        <v/>
      </c>
      <c r="F256" s="604" t="s">
        <v>268</v>
      </c>
      <c r="G256" s="657"/>
      <c r="H256" s="599"/>
    </row>
    <row r="257" spans="1:8" ht="31.5" x14ac:dyDescent="0.25">
      <c r="A257" s="594">
        <f>'SAISIE ASL'!K387</f>
        <v>330</v>
      </c>
      <c r="B257" s="601" t="str">
        <f>'SAISIE ASL'!L387</f>
        <v>L'établissement a sensibilisé son personnel à l'accueil des personnes en situation de handicap.</v>
      </c>
      <c r="C257" s="602">
        <f>'SAISIE ASL'!M387</f>
        <v>1</v>
      </c>
      <c r="D257" s="603" t="str">
        <f>'SAISIE ASL'!N387</f>
        <v>OUI</v>
      </c>
      <c r="E257" s="647">
        <f>'SAISIE ASL'!O387</f>
        <v>0</v>
      </c>
      <c r="F257" s="604" t="s">
        <v>268</v>
      </c>
      <c r="G257" s="657"/>
      <c r="H257" s="599"/>
    </row>
    <row r="258" spans="1:8" ht="31.5" x14ac:dyDescent="0.2">
      <c r="A258" s="594">
        <f>'SAISIE ASL'!K390</f>
        <v>331</v>
      </c>
      <c r="B258" s="601" t="str">
        <f>'SAISIE ASL'!L390</f>
        <v>L'établissement privilégie des produits issus de la production locale (collation/pique-nique)</v>
      </c>
      <c r="C258" s="602">
        <f>'SAISIE ASL'!M390</f>
        <v>3</v>
      </c>
      <c r="D258" s="603" t="str">
        <f>'SAISIE ASL'!N390</f>
        <v>OUI</v>
      </c>
      <c r="E258" s="613">
        <f>'SAISIE ASL'!O390</f>
        <v>0</v>
      </c>
      <c r="F258" s="604" t="s">
        <v>309</v>
      </c>
      <c r="G258" s="657"/>
      <c r="H258" s="599"/>
    </row>
    <row r="259" spans="1:8" ht="15.75" x14ac:dyDescent="0.2">
      <c r="A259" s="594">
        <f>'SAISIE ASL'!K391</f>
        <v>332</v>
      </c>
      <c r="B259" s="601" t="str">
        <f>'SAISIE ASL'!L391</f>
        <v>Présence d'informations touristiques locales.</v>
      </c>
      <c r="C259" s="602">
        <f>'SAISIE ASL'!M391</f>
        <v>3</v>
      </c>
      <c r="D259" s="603" t="str">
        <f>'SAISIE ASL'!N391</f>
        <v>OUI</v>
      </c>
      <c r="E259" s="613">
        <f>'SAISIE ASL'!O391</f>
        <v>0</v>
      </c>
      <c r="F259" s="604" t="s">
        <v>268</v>
      </c>
      <c r="G259" s="657"/>
      <c r="H259" s="599"/>
    </row>
    <row r="260" spans="1:8" ht="15.75" x14ac:dyDescent="0.2">
      <c r="A260" s="594">
        <f>'SAISIE ASL'!K392</f>
        <v>333</v>
      </c>
      <c r="B260" s="601" t="str">
        <f>'SAISIE ASL'!L392</f>
        <v>L'établissement a mis en place une action de valorisation du territoire.</v>
      </c>
      <c r="C260" s="602">
        <f>'SAISIE ASL'!M392</f>
        <v>3</v>
      </c>
      <c r="D260" s="603" t="str">
        <f>'SAISIE ASL'!N392</f>
        <v>OUI</v>
      </c>
      <c r="E260" s="613">
        <f>'SAISIE ASL'!O392</f>
        <v>0</v>
      </c>
      <c r="F260" s="604" t="s">
        <v>268</v>
      </c>
      <c r="G260" s="657"/>
      <c r="H260" s="599"/>
    </row>
    <row r="261" spans="1:8" ht="15.75" x14ac:dyDescent="0.2">
      <c r="A261" s="594">
        <f>'SAISIE ASL'!K393</f>
        <v>334</v>
      </c>
      <c r="B261" s="601" t="str">
        <f>'SAISIE ASL'!L393</f>
        <v>Le personnel peut conseiller le client pour des visites ou des activités touristiques.</v>
      </c>
      <c r="C261" s="602">
        <f>'SAISIE ASL'!M393</f>
        <v>3</v>
      </c>
      <c r="D261" s="603" t="str">
        <f>'SAISIE ASL'!N393</f>
        <v>OUI</v>
      </c>
      <c r="E261" s="613">
        <f>'SAISIE ASL'!O393</f>
        <v>0</v>
      </c>
      <c r="F261" s="604" t="s">
        <v>309</v>
      </c>
      <c r="G261" s="657"/>
      <c r="H261" s="599"/>
    </row>
    <row r="262" spans="1:8" ht="31.5" x14ac:dyDescent="0.2">
      <c r="A262" s="594">
        <f>'SAISIE ASL'!K394</f>
        <v>335</v>
      </c>
      <c r="B262" s="601" t="str">
        <f>'SAISIE ASL'!L394</f>
        <v>Les coordonnées et les horaires des services de proximité peuvent être communiqués au client.</v>
      </c>
      <c r="C262" s="602">
        <f>'SAISIE ASL'!M394</f>
        <v>1</v>
      </c>
      <c r="D262" s="603" t="str">
        <f>'SAISIE ASL'!N394</f>
        <v>OUI</v>
      </c>
      <c r="E262" s="613">
        <f>'SAISIE ASL'!O394</f>
        <v>0</v>
      </c>
      <c r="F262" s="604" t="s">
        <v>268</v>
      </c>
      <c r="G262" s="657"/>
      <c r="H262" s="599"/>
    </row>
    <row r="263" spans="1:8" ht="31.5" x14ac:dyDescent="0.2">
      <c r="A263" s="594">
        <f>'SAISIE ASL'!K395</f>
        <v>336</v>
      </c>
      <c r="B263" s="601" t="str">
        <f>'SAISIE ASL'!L395</f>
        <v>L'exploitant a noué des relations partenariales avec d'autres prestataires pour proposer leurs services à ses clients : hôtels, activités…</v>
      </c>
      <c r="C263" s="602">
        <f>'SAISIE ASL'!M395</f>
        <v>1</v>
      </c>
      <c r="D263" s="603" t="str">
        <f>'SAISIE ASL'!N395</f>
        <v>OUI</v>
      </c>
      <c r="E263" s="613">
        <f>'SAISIE ASL'!O395</f>
        <v>0</v>
      </c>
      <c r="F263" s="604" t="s">
        <v>309</v>
      </c>
      <c r="G263" s="657"/>
      <c r="H263" s="599"/>
    </row>
    <row r="264" spans="1:8" ht="15.75" x14ac:dyDescent="0.2">
      <c r="A264" s="594">
        <f>'SAISIE ASL'!K400</f>
        <v>340</v>
      </c>
      <c r="B264" s="695" t="str">
        <f>'SAISIE ASL'!L400</f>
        <v>Le local d'accueil dégage une ambiance créole ( façade et intérieur)</v>
      </c>
      <c r="C264" s="602">
        <f>'SAISIE ASL'!M400</f>
        <v>3</v>
      </c>
      <c r="D264" s="603" t="str">
        <f>'SAISIE ASL'!N400</f>
        <v>OUI</v>
      </c>
      <c r="E264" s="613" t="str">
        <f>'SAISIE ASL'!O400</f>
        <v/>
      </c>
      <c r="F264" s="604" t="s">
        <v>309</v>
      </c>
      <c r="G264" s="657"/>
      <c r="H264" s="599"/>
    </row>
    <row r="265" spans="1:8" ht="15.75" x14ac:dyDescent="0.2">
      <c r="A265" s="385">
        <f>'SAISIE ASL'!K401</f>
        <v>341</v>
      </c>
      <c r="B265" s="695" t="str">
        <f>'SAISIE ASL'!L401</f>
        <v>Le personnel connaît bien les spécificités de l'île</v>
      </c>
      <c r="C265" s="385">
        <f>'SAISIE ASL'!M401</f>
        <v>3</v>
      </c>
      <c r="D265" s="603" t="str">
        <f>'SAISIE ASL'!N401</f>
        <v>OUI</v>
      </c>
      <c r="E265" s="613" t="str">
        <f>'SAISIE ASL'!O401</f>
        <v/>
      </c>
      <c r="F265" s="385" t="s">
        <v>309</v>
      </c>
      <c r="G265" s="697"/>
      <c r="H265" s="391"/>
    </row>
    <row r="266" spans="1:8" ht="15.75" x14ac:dyDescent="0.2">
      <c r="A266" s="594">
        <f>'SAISIE ASL'!K402</f>
        <v>342</v>
      </c>
      <c r="B266" s="695" t="str">
        <f>'SAISIE ASL'!L402</f>
        <v>Le prestataire connaît bien la flore et la faune et de l'île</v>
      </c>
      <c r="C266" s="602">
        <f>'SAISIE ASL'!M402</f>
        <v>3</v>
      </c>
      <c r="D266" s="603" t="str">
        <f>'SAISIE ASL'!N402</f>
        <v>OUI</v>
      </c>
      <c r="E266" s="613" t="str">
        <f>'SAISIE ASL'!O402</f>
        <v/>
      </c>
      <c r="F266" s="604" t="s">
        <v>309</v>
      </c>
      <c r="G266" s="657"/>
      <c r="H266" s="599"/>
    </row>
    <row r="267" spans="1:8" s="384" customFormat="1" ht="37.5" x14ac:dyDescent="0.3">
      <c r="A267" s="610"/>
      <c r="B267" s="611" t="str">
        <f>'RESULTAT GLOBAL'!C48</f>
        <v>QUALITE DE LA PRESTATION</v>
      </c>
      <c r="C267" s="612" t="s">
        <v>22</v>
      </c>
      <c r="D267" s="612" t="s">
        <v>23</v>
      </c>
      <c r="E267" s="644" t="s">
        <v>24</v>
      </c>
      <c r="F267" s="653" t="s">
        <v>592</v>
      </c>
      <c r="G267" s="600" t="s">
        <v>593</v>
      </c>
      <c r="H267" s="600" t="s">
        <v>594</v>
      </c>
    </row>
    <row r="268" spans="1:8" ht="15.75" x14ac:dyDescent="0.25">
      <c r="A268" s="594">
        <f>'SAISIE ASL'!K41</f>
        <v>35</v>
      </c>
      <c r="B268" s="601" t="str">
        <f>'SAISIE ASL'!L41</f>
        <v xml:space="preserve">Le site dispose d'une billetterie en ligne accessible toute l'année </v>
      </c>
      <c r="C268" s="602">
        <f>'SAISIE ASL'!M41</f>
        <v>3</v>
      </c>
      <c r="D268" s="603" t="str">
        <f>'SAISIE ASL'!N41</f>
        <v>OUI</v>
      </c>
      <c r="E268" s="643" t="str">
        <f>'SAISIE ASL'!O41</f>
        <v/>
      </c>
      <c r="F268" s="609" t="s">
        <v>309</v>
      </c>
      <c r="G268" s="657"/>
      <c r="H268" s="599"/>
    </row>
    <row r="269" spans="1:8" ht="35.25" customHeight="1" x14ac:dyDescent="0.25">
      <c r="A269" s="594">
        <f>'SAISIE ASL'!K66</f>
        <v>56</v>
      </c>
      <c r="B269" s="696" t="str">
        <f>'SAISIE ASL'!L66</f>
        <v>Pour les structures ne disposant pas de local d'accueil, il est possible de laisser un message sur le répondeur</v>
      </c>
      <c r="C269" s="602">
        <f>'SAISIE ASL'!M66</f>
        <v>1</v>
      </c>
      <c r="D269" s="603" t="str">
        <f>'SAISIE ASL'!N66</f>
        <v>OUI</v>
      </c>
      <c r="E269" s="643">
        <f>'SAISIE ASL'!O66</f>
        <v>0</v>
      </c>
      <c r="F269" s="604" t="s">
        <v>268</v>
      </c>
      <c r="G269" s="657"/>
      <c r="H269" s="599"/>
    </row>
    <row r="270" spans="1:8" ht="15.75" x14ac:dyDescent="0.25">
      <c r="A270" s="594">
        <f>'SAISIE ASL'!K84</f>
        <v>70</v>
      </c>
      <c r="B270" s="601" t="str">
        <f>'SAISIE ASL'!L84</f>
        <v>Les enseignes et la signalétique (si existantes) sont homogènes.</v>
      </c>
      <c r="C270" s="602">
        <f>'SAISIE ASL'!M84</f>
        <v>1</v>
      </c>
      <c r="D270" s="603" t="str">
        <f>'SAISIE ASL'!N84</f>
        <v>OUI</v>
      </c>
      <c r="E270" s="643" t="str">
        <f>'SAISIE ASL'!O84</f>
        <v/>
      </c>
      <c r="F270" s="604" t="s">
        <v>309</v>
      </c>
      <c r="G270" s="657"/>
      <c r="H270" s="599"/>
    </row>
    <row r="271" spans="1:8" ht="31.5" x14ac:dyDescent="0.25">
      <c r="A271" s="594">
        <f>'SAISIE ASL'!K85</f>
        <v>71</v>
      </c>
      <c r="B271" s="601" t="str">
        <f>'SAISIE ASL'!L85</f>
        <v>La façade et l'entrée sont mises en valeur par un fleurissement, un élément décoratif, un éclairage, etc.</v>
      </c>
      <c r="C271" s="602">
        <f>'SAISIE ASL'!M85</f>
        <v>1</v>
      </c>
      <c r="D271" s="603" t="str">
        <f>'SAISIE ASL'!N85</f>
        <v>OUI</v>
      </c>
      <c r="E271" s="643" t="str">
        <f>'SAISIE ASL'!O85</f>
        <v/>
      </c>
      <c r="F271" s="604" t="s">
        <v>309</v>
      </c>
      <c r="G271" s="657"/>
      <c r="H271" s="599"/>
    </row>
    <row r="272" spans="1:8" ht="31.5" x14ac:dyDescent="0.25">
      <c r="A272" s="594">
        <f>'SAISIE ASL'!K88</f>
        <v>73</v>
      </c>
      <c r="B272" s="601" t="str">
        <f>'SAISIE ASL'!L88</f>
        <v>Le site dispose d'un parking privé ou public à moins de 200 mètres de l'entrée de la structure ou du lieu de rendez-vous</v>
      </c>
      <c r="C272" s="602">
        <f>'SAISIE ASL'!M88</f>
        <v>3</v>
      </c>
      <c r="D272" s="603" t="str">
        <f>'SAISIE ASL'!N88</f>
        <v>OUI</v>
      </c>
      <c r="E272" s="643">
        <f>'SAISIE ASL'!O88</f>
        <v>0</v>
      </c>
      <c r="F272" s="604" t="s">
        <v>309</v>
      </c>
      <c r="G272" s="657"/>
      <c r="H272" s="599"/>
    </row>
    <row r="273" spans="1:8" ht="31.5" x14ac:dyDescent="0.25">
      <c r="A273" s="594">
        <f>'SAISIE ASL'!K89</f>
        <v>74</v>
      </c>
      <c r="B273" s="601" t="str">
        <f>'SAISIE ASL'!L89</f>
        <v>La structure dispose d'une solution de stationnement pour les moyens de locomotion alternatifs à la voiture.</v>
      </c>
      <c r="C273" s="602">
        <f>'SAISIE ASL'!M89</f>
        <v>1</v>
      </c>
      <c r="D273" s="603" t="str">
        <f>'SAISIE ASL'!N89</f>
        <v>OUI</v>
      </c>
      <c r="E273" s="643" t="str">
        <f>'SAISIE ASL'!O89</f>
        <v/>
      </c>
      <c r="F273" s="604" t="s">
        <v>309</v>
      </c>
      <c r="G273" s="657"/>
      <c r="H273" s="599"/>
    </row>
    <row r="274" spans="1:8" ht="15.75" x14ac:dyDescent="0.25">
      <c r="A274" s="594">
        <f>'SAISIE ASL'!K105</f>
        <v>87</v>
      </c>
      <c r="B274" s="601" t="str">
        <f>'SAISIE ASL'!L105</f>
        <v xml:space="preserve">L'aspect général de l'espace d'accueil est accueillant. </v>
      </c>
      <c r="C274" s="602">
        <f>'SAISIE ASL'!M105</f>
        <v>3</v>
      </c>
      <c r="D274" s="603" t="str">
        <f>'SAISIE ASL'!N105</f>
        <v>OUI</v>
      </c>
      <c r="E274" s="643" t="str">
        <f>'SAISIE ASL'!O105</f>
        <v/>
      </c>
      <c r="F274" s="604" t="s">
        <v>309</v>
      </c>
      <c r="G274" s="657"/>
      <c r="H274" s="599"/>
    </row>
    <row r="275" spans="1:8" ht="15.75" x14ac:dyDescent="0.25">
      <c r="A275" s="594">
        <f>'SAISIE ASL'!K106</f>
        <v>88</v>
      </c>
      <c r="B275" s="601" t="str">
        <f>'SAISIE ASL'!L106</f>
        <v>L'agencement et l'ameublement de l'espace d'accueil sont harmonieux.</v>
      </c>
      <c r="C275" s="602">
        <f>'SAISIE ASL'!M106</f>
        <v>3</v>
      </c>
      <c r="D275" s="603" t="str">
        <f>'SAISIE ASL'!N106</f>
        <v>OUI</v>
      </c>
      <c r="E275" s="643" t="str">
        <f>'SAISIE ASL'!O106</f>
        <v/>
      </c>
      <c r="F275" s="604" t="s">
        <v>309</v>
      </c>
      <c r="G275" s="657"/>
      <c r="H275" s="599"/>
    </row>
    <row r="276" spans="1:8" ht="15.75" x14ac:dyDescent="0.25">
      <c r="A276" s="594">
        <f>'SAISIE ASL'!K107</f>
        <v>89</v>
      </c>
      <c r="B276" s="601" t="str">
        <f>'SAISIE ASL'!L107</f>
        <v>L'espace d'accueil est bien ordonné.</v>
      </c>
      <c r="C276" s="602">
        <f>'SAISIE ASL'!M107</f>
        <v>3</v>
      </c>
      <c r="D276" s="603" t="str">
        <f>'SAISIE ASL'!N107</f>
        <v>OUI</v>
      </c>
      <c r="E276" s="643" t="str">
        <f>'SAISIE ASL'!O107</f>
        <v/>
      </c>
      <c r="F276" s="604" t="s">
        <v>309</v>
      </c>
      <c r="G276" s="657"/>
      <c r="H276" s="599"/>
    </row>
    <row r="277" spans="1:8" ht="15.75" x14ac:dyDescent="0.25">
      <c r="A277" s="594">
        <f>'SAISIE ASL'!K120</f>
        <v>101</v>
      </c>
      <c r="B277" s="601" t="str">
        <f>'SAISIE ASL'!L120</f>
        <v>L'espace d'accueil valorise les activités proposées</v>
      </c>
      <c r="C277" s="615">
        <f>'SAISIE ASL'!M120</f>
        <v>9</v>
      </c>
      <c r="D277" s="603" t="str">
        <f>'SAISIE ASL'!N120</f>
        <v>OUI</v>
      </c>
      <c r="E277" s="643" t="str">
        <f>'SAISIE ASL'!O120</f>
        <v/>
      </c>
      <c r="F277" s="604" t="s">
        <v>268</v>
      </c>
      <c r="G277" s="657"/>
      <c r="H277" s="599"/>
    </row>
    <row r="278" spans="1:8" ht="15.75" x14ac:dyDescent="0.25">
      <c r="A278" s="594">
        <f>'SAISIE ASL'!K148</f>
        <v>123</v>
      </c>
      <c r="B278" s="601" t="str">
        <f>'SAISIE ASL'!L148</f>
        <v>Le point de rendez-vous est facile à trouver, il est repérable visuellement</v>
      </c>
      <c r="C278" s="602">
        <f>'SAISIE ASL'!M148</f>
        <v>3</v>
      </c>
      <c r="D278" s="603" t="str">
        <f>'SAISIE ASL'!N148</f>
        <v>OUI</v>
      </c>
      <c r="E278" s="643">
        <f>'SAISIE ASL'!O148</f>
        <v>0</v>
      </c>
      <c r="F278" s="604" t="s">
        <v>309</v>
      </c>
      <c r="G278" s="657"/>
      <c r="H278" s="599"/>
    </row>
    <row r="279" spans="1:8" ht="15.75" x14ac:dyDescent="0.25">
      <c r="A279" s="594">
        <f>'SAISIE ASL'!K149</f>
        <v>124</v>
      </c>
      <c r="B279" s="601" t="str">
        <f>'SAISIE ASL'!L149</f>
        <v>Le stationnement est possible en toute sécurité, sur le lieu de rendez-vous</v>
      </c>
      <c r="C279" s="602">
        <f>'SAISIE ASL'!M149</f>
        <v>3</v>
      </c>
      <c r="D279" s="603" t="str">
        <f>'SAISIE ASL'!N149</f>
        <v>OUI</v>
      </c>
      <c r="E279" s="643">
        <f>'SAISIE ASL'!O149</f>
        <v>0</v>
      </c>
      <c r="F279" s="604" t="s">
        <v>309</v>
      </c>
      <c r="G279" s="657"/>
      <c r="H279" s="599"/>
    </row>
    <row r="280" spans="1:8" ht="15.75" x14ac:dyDescent="0.25">
      <c r="A280" s="594">
        <f>'SAISIE ASL'!K204</f>
        <v>174</v>
      </c>
      <c r="B280" s="618" t="str">
        <f>'SAISIE ASL'!L204</f>
        <v>Mise à disposition de charlottes pour les casques</v>
      </c>
      <c r="C280" s="619">
        <f>'SAISIE ASL'!M204</f>
        <v>1</v>
      </c>
      <c r="D280" s="603" t="str">
        <f>'SAISIE ASL'!N204</f>
        <v>OUI</v>
      </c>
      <c r="E280" s="643">
        <f>'SAISIE ASL'!O204</f>
        <v>0</v>
      </c>
      <c r="F280" s="604" t="s">
        <v>309</v>
      </c>
      <c r="G280" s="657"/>
      <c r="H280" s="599"/>
    </row>
    <row r="281" spans="1:8" ht="47.25" x14ac:dyDescent="0.25">
      <c r="A281" s="594">
        <f>'SAISIE ASL'!K205</f>
        <v>175</v>
      </c>
      <c r="B281" s="618" t="str">
        <f>'SAISIE ASL'!L205</f>
        <v xml:space="preserve">En cas d'oubli de la part du client, les équipements (casques, lunettes, etc.) peuvent être prêtés ou loués au client si le professionnel fournit sytématiquement les équipements ou le professionnel oriente vers le magasin le plus proche. </v>
      </c>
      <c r="C281" s="619">
        <f>'SAISIE ASL'!M205</f>
        <v>1</v>
      </c>
      <c r="D281" s="603" t="str">
        <f>'SAISIE ASL'!N205</f>
        <v>OUI</v>
      </c>
      <c r="E281" s="643">
        <f>'SAISIE ASL'!O205</f>
        <v>0</v>
      </c>
      <c r="F281" s="604" t="s">
        <v>309</v>
      </c>
      <c r="G281" s="657"/>
      <c r="H281" s="599"/>
    </row>
    <row r="282" spans="1:8" ht="15.75" x14ac:dyDescent="0.25">
      <c r="A282" s="594">
        <f>'SAISIE ASL'!K206</f>
        <v>176</v>
      </c>
      <c r="B282" s="618" t="str">
        <f>'SAISIE ASL'!L206</f>
        <v>Présence d’un carnet de suivi du remplacement du matériel</v>
      </c>
      <c r="C282" s="619">
        <f>'SAISIE ASL'!M206</f>
        <v>1</v>
      </c>
      <c r="D282" s="603" t="str">
        <f>'SAISIE ASL'!N206</f>
        <v>OUI</v>
      </c>
      <c r="E282" s="643">
        <f>'SAISIE ASL'!O206</f>
        <v>0</v>
      </c>
      <c r="F282" s="604" t="s">
        <v>309</v>
      </c>
      <c r="G282" s="657"/>
      <c r="H282" s="599"/>
    </row>
    <row r="283" spans="1:8" ht="15.75" x14ac:dyDescent="0.25">
      <c r="A283" s="594">
        <f>'SAISIE ASL'!K207</f>
        <v>177</v>
      </c>
      <c r="B283" s="618" t="str">
        <f>'SAISIE ASL'!L207</f>
        <v>Le matériel est adapté à la morphologie du client.</v>
      </c>
      <c r="C283" s="619">
        <f>'SAISIE ASL'!M207</f>
        <v>1</v>
      </c>
      <c r="D283" s="603" t="str">
        <f>'SAISIE ASL'!N207</f>
        <v>OUI</v>
      </c>
      <c r="E283" s="643">
        <f>'SAISIE ASL'!O207</f>
        <v>0</v>
      </c>
      <c r="F283" s="604" t="s">
        <v>309</v>
      </c>
      <c r="G283" s="657"/>
      <c r="H283" s="599"/>
    </row>
    <row r="284" spans="1:8" ht="15.75" x14ac:dyDescent="0.25">
      <c r="A284" s="594">
        <f>'SAISIE ASL'!K208</f>
        <v>178</v>
      </c>
      <c r="B284" s="618" t="str">
        <f>'SAISIE ASL'!L208</f>
        <v>Le matériel est remis sec et prêt à l'emploi.</v>
      </c>
      <c r="C284" s="619">
        <f>'SAISIE ASL'!M208</f>
        <v>1</v>
      </c>
      <c r="D284" s="603" t="str">
        <f>'SAISIE ASL'!N208</f>
        <v>OUI</v>
      </c>
      <c r="E284" s="643">
        <f>'SAISIE ASL'!O208</f>
        <v>0</v>
      </c>
      <c r="F284" s="604" t="s">
        <v>309</v>
      </c>
      <c r="G284" s="657"/>
      <c r="H284" s="599"/>
    </row>
    <row r="285" spans="1:8" ht="15.75" x14ac:dyDescent="0.25">
      <c r="A285" s="594">
        <f>'SAISIE ASL'!K209</f>
        <v>179</v>
      </c>
      <c r="B285" s="618" t="str">
        <f>'SAISIE ASL'!L209</f>
        <v>Une trousse de secours est disponible.</v>
      </c>
      <c r="C285" s="619">
        <f>'SAISIE ASL'!M209</f>
        <v>3</v>
      </c>
      <c r="D285" s="603" t="str">
        <f>'SAISIE ASL'!N209</f>
        <v>OUI</v>
      </c>
      <c r="E285" s="643">
        <f>'SAISIE ASL'!O209</f>
        <v>0</v>
      </c>
      <c r="F285" s="604" t="s">
        <v>309</v>
      </c>
      <c r="G285" s="657"/>
      <c r="H285" s="599"/>
    </row>
    <row r="286" spans="1:8" ht="31.5" x14ac:dyDescent="0.25">
      <c r="A286" s="594">
        <f>'SAISIE ASL'!K210</f>
        <v>180</v>
      </c>
      <c r="B286" s="617" t="str">
        <f>'SAISIE ASL'!L210</f>
        <v>Le guide détient une paire de jumelles et / ou une longue-vue qu'il prête aux participants.</v>
      </c>
      <c r="C286" s="619">
        <f>'SAISIE ASL'!M210</f>
        <v>3</v>
      </c>
      <c r="D286" s="603" t="str">
        <f>'SAISIE ASL'!N210</f>
        <v>OUI</v>
      </c>
      <c r="E286" s="643" t="str">
        <f>'SAISIE ASL'!O210</f>
        <v/>
      </c>
      <c r="F286" s="620" t="s">
        <v>309</v>
      </c>
      <c r="G286" s="657"/>
      <c r="H286" s="599"/>
    </row>
    <row r="287" spans="1:8" ht="15.75" x14ac:dyDescent="0.25">
      <c r="A287" s="594">
        <f>'SAISIE ASL'!K211</f>
        <v>181</v>
      </c>
      <c r="B287" s="617" t="str">
        <f>'SAISIE ASL'!L211</f>
        <v>Le guide détient une couverture de survie.</v>
      </c>
      <c r="C287" s="619">
        <f>'SAISIE ASL'!M211</f>
        <v>3</v>
      </c>
      <c r="D287" s="603" t="str">
        <f>'SAISIE ASL'!N211</f>
        <v>OUI</v>
      </c>
      <c r="E287" s="643" t="str">
        <f>'SAISIE ASL'!O211</f>
        <v/>
      </c>
      <c r="F287" s="620" t="s">
        <v>309</v>
      </c>
      <c r="G287" s="657"/>
      <c r="H287" s="599"/>
    </row>
    <row r="288" spans="1:8" ht="31.5" x14ac:dyDescent="0.25">
      <c r="A288" s="594">
        <f>'SAISIE ASL'!K212</f>
        <v>182</v>
      </c>
      <c r="B288" s="617" t="str">
        <f>'SAISIE ASL'!L212</f>
        <v>Le guide détient un guide de détermination (faune, flore…) ou tout livre de référence en rapport avec le thème de la sortie</v>
      </c>
      <c r="C288" s="619">
        <f>'SAISIE ASL'!M212</f>
        <v>3</v>
      </c>
      <c r="D288" s="603" t="str">
        <f>'SAISIE ASL'!N212</f>
        <v>OUI</v>
      </c>
      <c r="E288" s="643" t="str">
        <f>'SAISIE ASL'!O212</f>
        <v/>
      </c>
      <c r="F288" s="620" t="s">
        <v>309</v>
      </c>
      <c r="G288" s="657"/>
      <c r="H288" s="599"/>
    </row>
    <row r="289" spans="1:8" ht="31.5" x14ac:dyDescent="0.25">
      <c r="A289" s="594">
        <f>'SAISIE ASL'!K213</f>
        <v>183</v>
      </c>
      <c r="B289" s="617" t="str">
        <f>'SAISIE ASL'!L213</f>
        <v>Il dispose d'une carte (IGN, géologique ou autre) pour localiser physiquement le site. Les documents sont propres, lisibles, adaptés.</v>
      </c>
      <c r="C289" s="619">
        <f>'SAISIE ASL'!M213</f>
        <v>3</v>
      </c>
      <c r="D289" s="603" t="str">
        <f>'SAISIE ASL'!N213</f>
        <v>OUI</v>
      </c>
      <c r="E289" s="643" t="str">
        <f>'SAISIE ASL'!O213</f>
        <v/>
      </c>
      <c r="F289" s="620" t="s">
        <v>309</v>
      </c>
      <c r="G289" s="657"/>
      <c r="H289" s="599"/>
    </row>
    <row r="290" spans="1:8" ht="31.5" x14ac:dyDescent="0.25">
      <c r="A290" s="594">
        <f>'SAISIE ASL'!K214</f>
        <v>184</v>
      </c>
      <c r="B290" s="617" t="str">
        <f>'SAISIE ASL'!L214</f>
        <v>Il détient des supports à montrer pendant la sortie (photos, dessins, schémas, échantillons…). Ces supports sont en bon état et adaptés</v>
      </c>
      <c r="C290" s="619">
        <f>'SAISIE ASL'!M214</f>
        <v>3</v>
      </c>
      <c r="D290" s="603" t="str">
        <f>'SAISIE ASL'!N214</f>
        <v>OUI</v>
      </c>
      <c r="E290" s="643" t="str">
        <f>'SAISIE ASL'!O214</f>
        <v/>
      </c>
      <c r="F290" s="620" t="s">
        <v>309</v>
      </c>
      <c r="G290" s="657"/>
      <c r="H290" s="599"/>
    </row>
    <row r="291" spans="1:8" ht="31.5" x14ac:dyDescent="0.25">
      <c r="A291" s="594">
        <f>'SAISIE ASL'!K215</f>
        <v>185</v>
      </c>
      <c r="B291" s="617" t="str">
        <f>'SAISIE ASL'!L215</f>
        <v>Il détient des petits outils d'animation : épuisettes, loupes, jeux, énigmes, quiz… adaptés au public.</v>
      </c>
      <c r="C291" s="619">
        <f>'SAISIE ASL'!M215</f>
        <v>1</v>
      </c>
      <c r="D291" s="603" t="str">
        <f>'SAISIE ASL'!N215</f>
        <v>OUI</v>
      </c>
      <c r="E291" s="643" t="str">
        <f>'SAISIE ASL'!O215</f>
        <v/>
      </c>
      <c r="F291" s="620" t="s">
        <v>309</v>
      </c>
      <c r="G291" s="657"/>
      <c r="H291" s="599"/>
    </row>
    <row r="292" spans="1:8" ht="31.5" x14ac:dyDescent="0.25">
      <c r="A292" s="594">
        <f>'SAISIE ASL'!K217</f>
        <v>186</v>
      </c>
      <c r="B292" s="618" t="str">
        <f>'SAISIE ASL'!L217</f>
        <v>Si l'activité nécessite un déplacement, un acheminement collectif vers le lieu de pratique et/ou retour est proposé.</v>
      </c>
      <c r="C292" s="619">
        <f>'SAISIE ASL'!M217</f>
        <v>1</v>
      </c>
      <c r="D292" s="603" t="str">
        <f>'SAISIE ASL'!N217</f>
        <v>OUI</v>
      </c>
      <c r="E292" s="643">
        <f>'SAISIE ASL'!O217</f>
        <v>0</v>
      </c>
      <c r="F292" s="604" t="s">
        <v>309</v>
      </c>
      <c r="G292" s="657"/>
      <c r="H292" s="599"/>
    </row>
    <row r="293" spans="1:8" ht="15.75" x14ac:dyDescent="0.25">
      <c r="A293" s="594">
        <f>'SAISIE ASL'!K218</f>
        <v>187</v>
      </c>
      <c r="B293" s="618" t="str">
        <f>'SAISIE ASL'!L218</f>
        <v>Le nom commercial est présent sur le véhicule.</v>
      </c>
      <c r="C293" s="619">
        <f>'SAISIE ASL'!M218</f>
        <v>1</v>
      </c>
      <c r="D293" s="603" t="str">
        <f>'SAISIE ASL'!N218</f>
        <v>OUI</v>
      </c>
      <c r="E293" s="643">
        <f>'SAISIE ASL'!O218</f>
        <v>0</v>
      </c>
      <c r="F293" s="604" t="s">
        <v>268</v>
      </c>
      <c r="G293" s="657"/>
      <c r="H293" s="599"/>
    </row>
    <row r="294" spans="1:8" ht="15.75" x14ac:dyDescent="0.25">
      <c r="A294" s="594">
        <f>'SAISIE ASL'!K233</f>
        <v>199</v>
      </c>
      <c r="B294" s="614" t="str">
        <f>'SAISIE ASL'!L233</f>
        <v>Globalement l'activité est bien organisée.</v>
      </c>
      <c r="C294" s="602">
        <f>'SAISIE ASL'!M233</f>
        <v>9</v>
      </c>
      <c r="D294" s="603" t="str">
        <f>'SAISIE ASL'!N233</f>
        <v>Très Satisfaisant</v>
      </c>
      <c r="E294" s="643">
        <f>'SAISIE ASL'!O233</f>
        <v>0</v>
      </c>
      <c r="F294" s="604" t="s">
        <v>309</v>
      </c>
      <c r="G294" s="657"/>
      <c r="H294" s="599"/>
    </row>
    <row r="295" spans="1:8" ht="31.5" x14ac:dyDescent="0.25">
      <c r="A295" s="594">
        <f>'SAISIE ASL'!K234</f>
        <v>200</v>
      </c>
      <c r="B295" s="614" t="str">
        <f>'SAISIE ASL'!L234</f>
        <v>L'activité correspond aux informations délivrées  par les supports de communication et lors des différents contacts.</v>
      </c>
      <c r="C295" s="602">
        <f>'SAISIE ASL'!M234</f>
        <v>9</v>
      </c>
      <c r="D295" s="603" t="str">
        <f>'SAISIE ASL'!N234</f>
        <v>Très Satisfaisant</v>
      </c>
      <c r="E295" s="643">
        <f>'SAISIE ASL'!O234</f>
        <v>0</v>
      </c>
      <c r="F295" s="604" t="s">
        <v>309</v>
      </c>
      <c r="G295" s="657"/>
      <c r="H295" s="599"/>
    </row>
    <row r="296" spans="1:8" ht="15.75" x14ac:dyDescent="0.25">
      <c r="A296" s="594">
        <f>'SAISIE ASL'!K235</f>
        <v>201</v>
      </c>
      <c r="B296" s="614" t="str">
        <f>'SAISIE ASL'!L235</f>
        <v xml:space="preserve">L'environnement naturel de l'activité est agréable </v>
      </c>
      <c r="C296" s="602">
        <f>'SAISIE ASL'!M235</f>
        <v>3</v>
      </c>
      <c r="D296" s="603" t="str">
        <f>'SAISIE ASL'!N235</f>
        <v>OUI</v>
      </c>
      <c r="E296" s="643">
        <f>'SAISIE ASL'!O235</f>
        <v>0</v>
      </c>
      <c r="F296" s="604" t="s">
        <v>309</v>
      </c>
      <c r="G296" s="657"/>
      <c r="H296" s="599"/>
    </row>
    <row r="297" spans="1:8" ht="15.75" x14ac:dyDescent="0.25">
      <c r="A297" s="594">
        <f>'SAISIE ASL'!K236</f>
        <v>202</v>
      </c>
      <c r="B297" s="614" t="str">
        <f>'SAISIE ASL'!L236</f>
        <v>L'activité réserve des moments forts ou particulièrement intéressants.</v>
      </c>
      <c r="C297" s="602">
        <f>'SAISIE ASL'!M236</f>
        <v>3</v>
      </c>
      <c r="D297" s="603" t="str">
        <f>'SAISIE ASL'!N236</f>
        <v>OUI</v>
      </c>
      <c r="E297" s="643">
        <f>'SAISIE ASL'!O236</f>
        <v>0</v>
      </c>
      <c r="F297" s="604" t="s">
        <v>309</v>
      </c>
      <c r="G297" s="657"/>
      <c r="H297" s="599"/>
    </row>
    <row r="298" spans="1:8" ht="15.75" x14ac:dyDescent="0.25">
      <c r="A298" s="594">
        <f>'SAISIE ASL'!K237</f>
        <v>203</v>
      </c>
      <c r="B298" s="614" t="str">
        <f>'SAISIE ASL'!L237</f>
        <v>L'activité comprend des petits "plus"</v>
      </c>
      <c r="C298" s="602">
        <f>'SAISIE ASL'!M237</f>
        <v>3</v>
      </c>
      <c r="D298" s="603" t="str">
        <f>'SAISIE ASL'!N237</f>
        <v>OUI</v>
      </c>
      <c r="E298" s="643">
        <f>'SAISIE ASL'!O237</f>
        <v>0</v>
      </c>
      <c r="F298" s="604" t="s">
        <v>309</v>
      </c>
      <c r="G298" s="657"/>
      <c r="H298" s="599"/>
    </row>
    <row r="299" spans="1:8" ht="15.75" x14ac:dyDescent="0.25">
      <c r="A299" s="594">
        <f>'SAISIE ASL'!K238</f>
        <v>204</v>
      </c>
      <c r="B299" s="614" t="str">
        <f>'SAISIE ASL'!L238</f>
        <v>Les horaires annoncés sont respectés.</v>
      </c>
      <c r="C299" s="602">
        <f>'SAISIE ASL'!M238</f>
        <v>3</v>
      </c>
      <c r="D299" s="603" t="str">
        <f>'SAISIE ASL'!N238</f>
        <v>OUI</v>
      </c>
      <c r="E299" s="643">
        <f>'SAISIE ASL'!O238</f>
        <v>0</v>
      </c>
      <c r="F299" s="604" t="s">
        <v>309</v>
      </c>
      <c r="G299" s="657"/>
      <c r="H299" s="599"/>
    </row>
    <row r="300" spans="1:8" ht="15.75" x14ac:dyDescent="0.25">
      <c r="A300" s="594">
        <f>'SAISIE ASL'!K239</f>
        <v>205</v>
      </c>
      <c r="B300" s="614" t="str">
        <f>'SAISIE ASL'!L239</f>
        <v xml:space="preserve">L'activité se déroule dans une atmosphère conviviale </v>
      </c>
      <c r="C300" s="602">
        <f>'SAISIE ASL'!M239</f>
        <v>3</v>
      </c>
      <c r="D300" s="603" t="str">
        <f>'SAISIE ASL'!N239</f>
        <v>OUI</v>
      </c>
      <c r="E300" s="643">
        <f>'SAISIE ASL'!O239</f>
        <v>0</v>
      </c>
      <c r="F300" s="604" t="s">
        <v>309</v>
      </c>
      <c r="G300" s="657"/>
      <c r="H300" s="599"/>
    </row>
    <row r="301" spans="1:8" ht="15.75" x14ac:dyDescent="0.25">
      <c r="A301" s="594">
        <f>'SAISIE ASL'!K244</f>
        <v>209</v>
      </c>
      <c r="B301" s="614" t="str">
        <f>'SAISIE ASL'!L244</f>
        <v>Le professionnel s'enquiert de la satisfaction des  clients</v>
      </c>
      <c r="C301" s="602">
        <f>'SAISIE ASL'!M244</f>
        <v>3</v>
      </c>
      <c r="D301" s="603" t="str">
        <f>'SAISIE ASL'!N244</f>
        <v>OUI</v>
      </c>
      <c r="E301" s="643">
        <f>'SAISIE ASL'!O244</f>
        <v>0</v>
      </c>
      <c r="F301" s="604" t="s">
        <v>309</v>
      </c>
      <c r="G301" s="657"/>
      <c r="H301" s="599"/>
    </row>
    <row r="302" spans="1:8" ht="31.5" x14ac:dyDescent="0.25">
      <c r="A302" s="594">
        <f>'SAISIE ASL'!K260</f>
        <v>222</v>
      </c>
      <c r="B302" s="628" t="str">
        <f>'SAISIE ASL'!L260</f>
        <v>Les activités sont adaptées à un large public familiale (enfants, adultes, senior/individuel, groupe…)</v>
      </c>
      <c r="C302" s="602">
        <f>'SAISIE ASL'!M260</f>
        <v>3</v>
      </c>
      <c r="D302" s="603" t="str">
        <f>'SAISIE ASL'!N260</f>
        <v>OUI</v>
      </c>
      <c r="E302" s="643" t="str">
        <f>'SAISIE ASL'!O260</f>
        <v/>
      </c>
      <c r="F302" s="690" t="s">
        <v>309</v>
      </c>
      <c r="G302" s="657"/>
      <c r="H302" s="599"/>
    </row>
    <row r="303" spans="1:8" ht="31.5" x14ac:dyDescent="0.25">
      <c r="A303" s="594">
        <f>'SAISIE ASL'!K261</f>
        <v>223</v>
      </c>
      <c r="B303" s="624" t="str">
        <f>'SAISIE ASL'!L261</f>
        <v xml:space="preserve">Le site a mis en place un dispositif de formation à la sécurité du personnel et assure un suivi de ses compétences </v>
      </c>
      <c r="C303" s="602">
        <f>'SAISIE ASL'!M261</f>
        <v>3</v>
      </c>
      <c r="D303" s="603" t="str">
        <f>'SAISIE ASL'!N261</f>
        <v>OUI</v>
      </c>
      <c r="E303" s="643" t="str">
        <f>'SAISIE ASL'!O261</f>
        <v/>
      </c>
      <c r="F303" s="690" t="s">
        <v>309</v>
      </c>
      <c r="G303" s="657"/>
      <c r="H303" s="599"/>
    </row>
    <row r="304" spans="1:8" ht="15.75" x14ac:dyDescent="0.25">
      <c r="A304" s="594">
        <f>'SAISIE ASL'!K262</f>
        <v>224</v>
      </c>
      <c r="B304" s="624" t="str">
        <f>'SAISIE ASL'!L262</f>
        <v>Le personnel veille à la sécurité du visiteur</v>
      </c>
      <c r="C304" s="602">
        <f>'SAISIE ASL'!M262</f>
        <v>9</v>
      </c>
      <c r="D304" s="603" t="str">
        <f>'SAISIE ASL'!N262</f>
        <v>Très Satisfaisant</v>
      </c>
      <c r="E304" s="643" t="str">
        <f>'SAISIE ASL'!O262</f>
        <v/>
      </c>
      <c r="F304" s="690" t="s">
        <v>309</v>
      </c>
      <c r="G304" s="657"/>
      <c r="H304" s="599"/>
    </row>
    <row r="305" spans="1:8" ht="15.75" x14ac:dyDescent="0.25">
      <c r="A305" s="594">
        <f>'SAISIE ASL'!K263</f>
        <v>225</v>
      </c>
      <c r="B305" s="624" t="str">
        <f>'SAISIE ASL'!L263</f>
        <v xml:space="preserve">Les consignes de sécurité sont visibles de tous et lisibles </v>
      </c>
      <c r="C305" s="602">
        <f>'SAISIE ASL'!M263</f>
        <v>3</v>
      </c>
      <c r="D305" s="603" t="str">
        <f>'SAISIE ASL'!N263</f>
        <v>OUI</v>
      </c>
      <c r="E305" s="643" t="str">
        <f>'SAISIE ASL'!O263</f>
        <v/>
      </c>
      <c r="F305" s="690" t="s">
        <v>309</v>
      </c>
      <c r="G305" s="657"/>
      <c r="H305" s="599"/>
    </row>
    <row r="306" spans="1:8" ht="15.75" x14ac:dyDescent="0.25">
      <c r="A306" s="594">
        <f>'SAISIE ASL'!K270</f>
        <v>232</v>
      </c>
      <c r="B306" s="625" t="str">
        <f>'SAISIE ASL'!L270</f>
        <v>Le matériel est adapté à la morphologie du client.</v>
      </c>
      <c r="C306" s="619">
        <f>'SAISIE ASL'!M270</f>
        <v>1</v>
      </c>
      <c r="D306" s="603" t="str">
        <f>'SAISIE ASL'!N270</f>
        <v>OUI</v>
      </c>
      <c r="E306" s="643" t="str">
        <f>'SAISIE ASL'!O270</f>
        <v/>
      </c>
      <c r="F306" s="604" t="s">
        <v>309</v>
      </c>
      <c r="G306" s="657"/>
      <c r="H306" s="599"/>
    </row>
    <row r="307" spans="1:8" ht="15.75" x14ac:dyDescent="0.25">
      <c r="A307" s="594">
        <f>'SAISIE ASL'!K271</f>
        <v>233</v>
      </c>
      <c r="B307" s="625" t="str">
        <f>'SAISIE ASL'!L271</f>
        <v>Le matériel est remis sec et prêt à l'emploi.</v>
      </c>
      <c r="C307" s="619">
        <f>'SAISIE ASL'!M271</f>
        <v>1</v>
      </c>
      <c r="D307" s="603" t="str">
        <f>'SAISIE ASL'!N271</f>
        <v>OUI</v>
      </c>
      <c r="E307" s="643" t="str">
        <f>'SAISIE ASL'!O271</f>
        <v/>
      </c>
      <c r="F307" s="604" t="s">
        <v>309</v>
      </c>
      <c r="G307" s="657"/>
      <c r="H307" s="599"/>
    </row>
    <row r="308" spans="1:8" ht="15.75" x14ac:dyDescent="0.25">
      <c r="A308" s="594">
        <f>'SAISIE ASL'!K274</f>
        <v>234</v>
      </c>
      <c r="B308" s="629" t="str">
        <f>'SAISIE ASL'!L274</f>
        <v>Ouverture du golf à l’année</v>
      </c>
      <c r="C308" s="602">
        <f>'SAISIE ASL'!M274</f>
        <v>3</v>
      </c>
      <c r="D308" s="603" t="str">
        <f>'SAISIE ASL'!N274</f>
        <v>OUI</v>
      </c>
      <c r="E308" s="643" t="str">
        <f>'SAISIE ASL'!O274</f>
        <v/>
      </c>
      <c r="F308" s="604" t="s">
        <v>309</v>
      </c>
      <c r="G308" s="657"/>
      <c r="H308" s="599"/>
    </row>
    <row r="309" spans="1:8" ht="15.75" x14ac:dyDescent="0.25">
      <c r="A309" s="594">
        <f>'SAISIE ASL'!K275</f>
        <v>235</v>
      </c>
      <c r="B309" s="630" t="str">
        <f>'SAISIE ASL'!L275</f>
        <v>Existence d’un pro-shop avec espace de vente de produits consommables de base</v>
      </c>
      <c r="C309" s="602">
        <f>'SAISIE ASL'!M275</f>
        <v>3</v>
      </c>
      <c r="D309" s="603" t="str">
        <f>'SAISIE ASL'!N275</f>
        <v>OUI</v>
      </c>
      <c r="E309" s="643" t="str">
        <f>'SAISIE ASL'!O275</f>
        <v/>
      </c>
      <c r="F309" s="604" t="s">
        <v>309</v>
      </c>
      <c r="G309" s="657"/>
      <c r="H309" s="599"/>
    </row>
    <row r="310" spans="1:8" ht="31.5" x14ac:dyDescent="0.25">
      <c r="A310" s="594">
        <f>'SAISIE ASL'!K276</f>
        <v>236</v>
      </c>
      <c r="B310" s="631" t="str">
        <f>'SAISIE ASL'!L276</f>
        <v>Existence d’un club house avec bar-snack ou espace restauration ouvert les mêmes jours que le golf (au minimum jusqu’à 16h).</v>
      </c>
      <c r="C310" s="602">
        <f>'SAISIE ASL'!M276</f>
        <v>3</v>
      </c>
      <c r="D310" s="603" t="str">
        <f>'SAISIE ASL'!N276</f>
        <v>OUI</v>
      </c>
      <c r="E310" s="643" t="str">
        <f>'SAISIE ASL'!O276</f>
        <v/>
      </c>
      <c r="F310" s="604" t="s">
        <v>309</v>
      </c>
      <c r="G310" s="657"/>
      <c r="H310" s="599"/>
    </row>
    <row r="311" spans="1:8" ht="15.75" x14ac:dyDescent="0.25">
      <c r="A311" s="594">
        <f>'SAISIE ASL'!K277</f>
        <v>237</v>
      </c>
      <c r="B311" s="632" t="str">
        <f>'SAISIE ASL'!L277</f>
        <v>Existence d’un practice</v>
      </c>
      <c r="C311" s="602">
        <f>'SAISIE ASL'!M277</f>
        <v>3</v>
      </c>
      <c r="D311" s="603" t="str">
        <f>'SAISIE ASL'!N277</f>
        <v>OUI</v>
      </c>
      <c r="E311" s="643" t="str">
        <f>'SAISIE ASL'!O277</f>
        <v/>
      </c>
      <c r="F311" s="604" t="s">
        <v>309</v>
      </c>
      <c r="G311" s="657"/>
      <c r="H311" s="599"/>
    </row>
    <row r="312" spans="1:8" ht="15.75" x14ac:dyDescent="0.25">
      <c r="A312" s="594">
        <f>'SAISIE ASL'!K278</f>
        <v>238</v>
      </c>
      <c r="B312" s="633" t="str">
        <f>'SAISIE ASL'!L278</f>
        <v>Existence d’un putting green</v>
      </c>
      <c r="C312" s="602">
        <f>'SAISIE ASL'!M278</f>
        <v>3</v>
      </c>
      <c r="D312" s="603" t="str">
        <f>'SAISIE ASL'!N278</f>
        <v>OUI</v>
      </c>
      <c r="E312" s="643" t="str">
        <f>'SAISIE ASL'!O278</f>
        <v/>
      </c>
      <c r="F312" s="604" t="s">
        <v>309</v>
      </c>
      <c r="G312" s="657"/>
      <c r="H312" s="599"/>
    </row>
    <row r="313" spans="1:8" ht="15.75" x14ac:dyDescent="0.25">
      <c r="A313" s="594">
        <f>'SAISIE ASL'!K279</f>
        <v>239</v>
      </c>
      <c r="B313" s="633" t="str">
        <f>'SAISIE ASL'!L279</f>
        <v>Existence d’un practice couvert</v>
      </c>
      <c r="C313" s="602">
        <f>'SAISIE ASL'!M279</f>
        <v>3</v>
      </c>
      <c r="D313" s="603" t="str">
        <f>'SAISIE ASL'!N279</f>
        <v>OUI</v>
      </c>
      <c r="E313" s="643" t="str">
        <f>'SAISIE ASL'!O279</f>
        <v/>
      </c>
      <c r="F313" s="604" t="s">
        <v>309</v>
      </c>
      <c r="G313" s="657"/>
      <c r="H313" s="599"/>
    </row>
    <row r="314" spans="1:8" ht="15.75" x14ac:dyDescent="0.25">
      <c r="A314" s="594">
        <f>'SAISIE ASL'!K280</f>
        <v>240</v>
      </c>
      <c r="B314" s="632" t="str">
        <f>'SAISIE ASL'!L280</f>
        <v>Existence d’un bunker d’entrainement</v>
      </c>
      <c r="C314" s="602">
        <f>'SAISIE ASL'!M280</f>
        <v>3</v>
      </c>
      <c r="D314" s="603" t="str">
        <f>'SAISIE ASL'!N280</f>
        <v>OUI</v>
      </c>
      <c r="E314" s="643" t="str">
        <f>'SAISIE ASL'!O280</f>
        <v/>
      </c>
      <c r="F314" s="604" t="s">
        <v>309</v>
      </c>
      <c r="G314" s="657"/>
      <c r="H314" s="599"/>
    </row>
    <row r="315" spans="1:8" ht="15.75" x14ac:dyDescent="0.25">
      <c r="A315" s="594">
        <f>'SAISIE ASL'!K281</f>
        <v>241</v>
      </c>
      <c r="B315" s="629" t="str">
        <f>'SAISIE ASL'!L281</f>
        <v>Présence de marques de départ</v>
      </c>
      <c r="C315" s="602">
        <f>'SAISIE ASL'!M281</f>
        <v>3</v>
      </c>
      <c r="D315" s="603" t="str">
        <f>'SAISIE ASL'!N281</f>
        <v>OUI</v>
      </c>
      <c r="E315" s="643" t="str">
        <f>'SAISIE ASL'!O281</f>
        <v/>
      </c>
      <c r="F315" s="604" t="s">
        <v>309</v>
      </c>
      <c r="G315" s="657"/>
      <c r="H315" s="599"/>
    </row>
    <row r="316" spans="1:8" ht="15.75" x14ac:dyDescent="0.25">
      <c r="A316" s="594">
        <f>'SAISIE ASL'!K282</f>
        <v>242</v>
      </c>
      <c r="B316" s="629" t="str">
        <f>'SAISIE ASL'!L282</f>
        <v>Présence de lave-balles remplis d’eau régulièrement</v>
      </c>
      <c r="C316" s="602">
        <f>'SAISIE ASL'!M282</f>
        <v>3</v>
      </c>
      <c r="D316" s="603" t="str">
        <f>'SAISIE ASL'!N282</f>
        <v>OUI</v>
      </c>
      <c r="E316" s="643" t="str">
        <f>'SAISIE ASL'!O282</f>
        <v/>
      </c>
      <c r="F316" s="604" t="s">
        <v>309</v>
      </c>
      <c r="G316" s="657"/>
      <c r="H316" s="599"/>
    </row>
    <row r="317" spans="1:8" ht="15.75" x14ac:dyDescent="0.25">
      <c r="A317" s="594">
        <f>'SAISIE ASL'!K283</f>
        <v>243</v>
      </c>
      <c r="B317" s="630" t="str">
        <f>'SAISIE ASL'!L283</f>
        <v>Présence de poubelles vidées régulièrement</v>
      </c>
      <c r="C317" s="602">
        <f>'SAISIE ASL'!M283</f>
        <v>3</v>
      </c>
      <c r="D317" s="603" t="str">
        <f>'SAISIE ASL'!N283</f>
        <v>OUI</v>
      </c>
      <c r="E317" s="643" t="str">
        <f>'SAISIE ASL'!O283</f>
        <v/>
      </c>
      <c r="F317" s="604" t="s">
        <v>309</v>
      </c>
      <c r="G317" s="657"/>
      <c r="H317" s="599"/>
    </row>
    <row r="318" spans="1:8" ht="15.75" x14ac:dyDescent="0.25">
      <c r="A318" s="594">
        <f>'SAISIE ASL'!K284</f>
        <v>244</v>
      </c>
      <c r="B318" s="629" t="str">
        <f>'SAISIE ASL'!L284</f>
        <v>Du matériel d'entretien est mis à disposition sur le parcours.</v>
      </c>
      <c r="C318" s="602">
        <f>'SAISIE ASL'!M284</f>
        <v>3</v>
      </c>
      <c r="D318" s="603" t="str">
        <f>'SAISIE ASL'!N284</f>
        <v>OUI</v>
      </c>
      <c r="E318" s="643" t="str">
        <f>'SAISIE ASL'!O284</f>
        <v/>
      </c>
      <c r="F318" s="604" t="s">
        <v>309</v>
      </c>
      <c r="G318" s="657"/>
      <c r="H318" s="599"/>
    </row>
    <row r="319" spans="1:8" ht="15.75" x14ac:dyDescent="0.25">
      <c r="A319" s="594">
        <f>'SAISIE ASL'!K285</f>
        <v>245</v>
      </c>
      <c r="B319" s="630" t="str">
        <f>'SAISIE ASL'!L285</f>
        <v>Présence d’une signalétique générale du parcours de Golf</v>
      </c>
      <c r="C319" s="602">
        <f>'SAISIE ASL'!M285</f>
        <v>3</v>
      </c>
      <c r="D319" s="603" t="str">
        <f>'SAISIE ASL'!N285</f>
        <v>OUI</v>
      </c>
      <c r="E319" s="643" t="str">
        <f>'SAISIE ASL'!O285</f>
        <v/>
      </c>
      <c r="F319" s="604" t="s">
        <v>309</v>
      </c>
      <c r="G319" s="657"/>
      <c r="H319" s="599"/>
    </row>
    <row r="320" spans="1:8" ht="15.75" x14ac:dyDescent="0.25">
      <c r="A320" s="594">
        <f>'SAISIE ASL'!K286</f>
        <v>246</v>
      </c>
      <c r="B320" s="629" t="str">
        <f>'SAISIE ASL'!L286</f>
        <v xml:space="preserve">Présence d’une signalétique sur les départs de chaque trou </v>
      </c>
      <c r="C320" s="602">
        <f>'SAISIE ASL'!M286</f>
        <v>3</v>
      </c>
      <c r="D320" s="603" t="str">
        <f>'SAISIE ASL'!N286</f>
        <v>OUI</v>
      </c>
      <c r="E320" s="643" t="str">
        <f>'SAISIE ASL'!O286</f>
        <v/>
      </c>
      <c r="F320" s="604" t="s">
        <v>309</v>
      </c>
      <c r="G320" s="657"/>
      <c r="H320" s="599"/>
    </row>
    <row r="321" spans="1:8" ht="15.75" x14ac:dyDescent="0.25">
      <c r="A321" s="594">
        <f>'SAISIE ASL'!K287</f>
        <v>247</v>
      </c>
      <c r="B321" s="629" t="str">
        <f>'SAISIE ASL'!L287</f>
        <v>Présence de repères de jeu sur chaque trou (distances au sol ou sur les côtés)</v>
      </c>
      <c r="C321" s="602">
        <f>'SAISIE ASL'!M287</f>
        <v>3</v>
      </c>
      <c r="D321" s="603" t="str">
        <f>'SAISIE ASL'!N287</f>
        <v>OUI</v>
      </c>
      <c r="E321" s="643" t="str">
        <f>'SAISIE ASL'!O287</f>
        <v/>
      </c>
      <c r="F321" s="604" t="s">
        <v>309</v>
      </c>
      <c r="G321" s="657"/>
      <c r="H321" s="599"/>
    </row>
    <row r="322" spans="1:8" ht="15.75" x14ac:dyDescent="0.25">
      <c r="A322" s="594">
        <f>'SAISIE ASL'!K288</f>
        <v>248</v>
      </c>
      <c r="B322" s="630" t="str">
        <f>'SAISIE ASL'!L288</f>
        <v>La hauteur ou la fréquence des tontes est conforme</v>
      </c>
      <c r="C322" s="602">
        <f>'SAISIE ASL'!M288</f>
        <v>9</v>
      </c>
      <c r="D322" s="603" t="str">
        <f>'SAISIE ASL'!N288</f>
        <v>OUI</v>
      </c>
      <c r="E322" s="643" t="str">
        <f>'SAISIE ASL'!O288</f>
        <v/>
      </c>
      <c r="F322" s="604" t="s">
        <v>309</v>
      </c>
      <c r="G322" s="657"/>
      <c r="H322" s="599"/>
    </row>
    <row r="323" spans="1:8" ht="15.75" x14ac:dyDescent="0.25">
      <c r="A323" s="594">
        <f>'SAISIE ASL'!K291</f>
        <v>249</v>
      </c>
      <c r="B323" s="618" t="str">
        <f>'SAISIE ASL'!L291</f>
        <v>La structure dispose de sanitaires</v>
      </c>
      <c r="C323" s="619">
        <f>'SAISIE ASL'!M291</f>
        <v>9</v>
      </c>
      <c r="D323" s="603" t="str">
        <f>'SAISIE ASL'!N291</f>
        <v>OUI</v>
      </c>
      <c r="E323" s="643" t="str">
        <f>'SAISIE ASL'!O291</f>
        <v/>
      </c>
      <c r="F323" s="604" t="s">
        <v>309</v>
      </c>
      <c r="G323" s="657"/>
      <c r="H323" s="599"/>
    </row>
    <row r="324" spans="1:8" ht="15.75" x14ac:dyDescent="0.25">
      <c r="A324" s="594">
        <f>'SAISIE ASL'!K301</f>
        <v>259</v>
      </c>
      <c r="B324" s="634" t="str">
        <f>'SAISIE ASL'!L301</f>
        <v>Existence WC à mi-parcours</v>
      </c>
      <c r="C324" s="602">
        <f>'SAISIE ASL'!M301</f>
        <v>3</v>
      </c>
      <c r="D324" s="603" t="str">
        <f>'SAISIE ASL'!N301</f>
        <v>OUI</v>
      </c>
      <c r="E324" s="643" t="str">
        <f>'SAISIE ASL'!O301</f>
        <v/>
      </c>
      <c r="F324" s="604" t="s">
        <v>309</v>
      </c>
      <c r="G324" s="657"/>
      <c r="H324" s="599"/>
    </row>
    <row r="325" spans="1:8" ht="15.75" x14ac:dyDescent="0.25">
      <c r="A325" s="594">
        <f>'SAISIE ASL'!K325</f>
        <v>279</v>
      </c>
      <c r="B325" s="614" t="str">
        <f>'SAISIE ASL'!L325</f>
        <v>L'aménagement de la boutique est attractif et la boutique est bien achalandée.</v>
      </c>
      <c r="C325" s="602">
        <f>'SAISIE ASL'!M325</f>
        <v>3</v>
      </c>
      <c r="D325" s="603" t="str">
        <f>'SAISIE ASL'!N325</f>
        <v>OUI</v>
      </c>
      <c r="E325" s="643" t="str">
        <f>'SAISIE ASL'!O325</f>
        <v/>
      </c>
      <c r="F325" s="607" t="s">
        <v>309</v>
      </c>
      <c r="G325" s="657"/>
      <c r="H325" s="599"/>
    </row>
    <row r="326" spans="1:8" ht="15.75" x14ac:dyDescent="0.25">
      <c r="A326" s="594">
        <f>'SAISIE ASL'!K326</f>
        <v>280</v>
      </c>
      <c r="B326" s="614" t="str">
        <f>'SAISIE ASL'!L326</f>
        <v>Les horaires d'ouverture de la boutique doivent correspondre à l'activité du site.</v>
      </c>
      <c r="C326" s="602">
        <f>'SAISIE ASL'!M326</f>
        <v>1</v>
      </c>
      <c r="D326" s="603" t="str">
        <f>'SAISIE ASL'!N326</f>
        <v>OUI</v>
      </c>
      <c r="E326" s="643" t="str">
        <f>'SAISIE ASL'!O326</f>
        <v/>
      </c>
      <c r="F326" s="607" t="s">
        <v>309</v>
      </c>
      <c r="G326" s="657"/>
      <c r="H326" s="599"/>
    </row>
    <row r="327" spans="1:8" ht="15.75" x14ac:dyDescent="0.25">
      <c r="A327" s="594">
        <f>'SAISIE ASL'!K327</f>
        <v>281</v>
      </c>
      <c r="B327" s="614" t="str">
        <f>'SAISIE ASL'!L327</f>
        <v xml:space="preserve">La gamme de produits est diversifiée. </v>
      </c>
      <c r="C327" s="602">
        <f>'SAISIE ASL'!M327</f>
        <v>1</v>
      </c>
      <c r="D327" s="603" t="str">
        <f>'SAISIE ASL'!N327</f>
        <v>OUI</v>
      </c>
      <c r="E327" s="643" t="str">
        <f>'SAISIE ASL'!O327</f>
        <v/>
      </c>
      <c r="F327" s="607" t="s">
        <v>309</v>
      </c>
      <c r="G327" s="657"/>
      <c r="H327" s="599"/>
    </row>
    <row r="328" spans="1:8" ht="15.75" x14ac:dyDescent="0.25">
      <c r="A328" s="594">
        <f>'SAISIE ASL'!K328</f>
        <v>282</v>
      </c>
      <c r="B328" s="614" t="str">
        <f>'SAISIE ASL'!L328</f>
        <v>La gamme de prix est large.</v>
      </c>
      <c r="C328" s="602">
        <f>'SAISIE ASL'!M328</f>
        <v>1</v>
      </c>
      <c r="D328" s="603" t="str">
        <f>'SAISIE ASL'!N328</f>
        <v>OUI</v>
      </c>
      <c r="E328" s="643" t="str">
        <f>'SAISIE ASL'!O328</f>
        <v/>
      </c>
      <c r="F328" s="607" t="s">
        <v>309</v>
      </c>
      <c r="G328" s="657"/>
      <c r="H328" s="599"/>
    </row>
    <row r="329" spans="1:8" ht="15.75" x14ac:dyDescent="0.25">
      <c r="A329" s="594">
        <f>'SAISIE ASL'!K330</f>
        <v>284</v>
      </c>
      <c r="B329" s="614" t="str">
        <f>'SAISIE ASL'!L330</f>
        <v>Les produits valorisent la thématique du site.</v>
      </c>
      <c r="C329" s="602">
        <f>'SAISIE ASL'!M330</f>
        <v>1</v>
      </c>
      <c r="D329" s="603" t="str">
        <f>'SAISIE ASL'!N330</f>
        <v>OUI</v>
      </c>
      <c r="E329" s="643" t="str">
        <f>'SAISIE ASL'!O330</f>
        <v/>
      </c>
      <c r="F329" s="607" t="s">
        <v>309</v>
      </c>
      <c r="G329" s="657"/>
      <c r="H329" s="599"/>
    </row>
    <row r="330" spans="1:8" ht="15.75" x14ac:dyDescent="0.25">
      <c r="A330" s="594">
        <f>'SAISIE ASL'!K331</f>
        <v>285</v>
      </c>
      <c r="B330" s="614" t="str">
        <f>'SAISIE ASL'!L331</f>
        <v>Sur demande un paquet cadeau est réalisé.</v>
      </c>
      <c r="C330" s="602">
        <f>'SAISIE ASL'!M331</f>
        <v>1</v>
      </c>
      <c r="D330" s="603" t="str">
        <f>'SAISIE ASL'!N331</f>
        <v>OUI</v>
      </c>
      <c r="E330" s="643" t="str">
        <f>'SAISIE ASL'!O331</f>
        <v/>
      </c>
      <c r="F330" s="607" t="s">
        <v>268</v>
      </c>
      <c r="G330" s="657"/>
      <c r="H330" s="599"/>
    </row>
    <row r="331" spans="1:8" ht="15.75" x14ac:dyDescent="0.25">
      <c r="A331" s="594">
        <f>'SAISIE ASL'!K338</f>
        <v>290</v>
      </c>
      <c r="B331" s="601" t="str">
        <f>'SAISIE ASL'!L338</f>
        <v>L'espace de petite restauration dispose de sièges.</v>
      </c>
      <c r="C331" s="602">
        <f>'SAISIE ASL'!M338</f>
        <v>1</v>
      </c>
      <c r="D331" s="603" t="str">
        <f>'SAISIE ASL'!N338</f>
        <v>OUI</v>
      </c>
      <c r="E331" s="643" t="str">
        <f>'SAISIE ASL'!O338</f>
        <v/>
      </c>
      <c r="F331" s="607" t="s">
        <v>309</v>
      </c>
      <c r="G331" s="657"/>
      <c r="H331" s="599"/>
    </row>
    <row r="332" spans="1:8" ht="15.75" x14ac:dyDescent="0.25">
      <c r="A332" s="594">
        <f>'SAISIE ASL'!K345</f>
        <v>297</v>
      </c>
      <c r="B332" s="614" t="str">
        <f>'SAISIE ASL'!L345</f>
        <v xml:space="preserve">Il existe un choix varié de produits </v>
      </c>
      <c r="C332" s="602">
        <f>'SAISIE ASL'!M345</f>
        <v>1</v>
      </c>
      <c r="D332" s="603" t="str">
        <f>'SAISIE ASL'!N345</f>
        <v>OUI</v>
      </c>
      <c r="E332" s="643" t="str">
        <f>'SAISIE ASL'!O345</f>
        <v/>
      </c>
      <c r="F332" s="607" t="s">
        <v>309</v>
      </c>
      <c r="G332" s="657"/>
      <c r="H332" s="599"/>
    </row>
    <row r="333" spans="1:8" ht="31.5" x14ac:dyDescent="0.25">
      <c r="A333" s="594">
        <f>'SAISIE ASL'!K350</f>
        <v>300</v>
      </c>
      <c r="B333" s="601" t="str">
        <f>'SAISIE ASL'!L350</f>
        <v>L'établissement prend connaissance des avis des consommateurs sur au moins 1 site.</v>
      </c>
      <c r="C333" s="615">
        <f>'SAISIE ASL'!M350</f>
        <v>1</v>
      </c>
      <c r="D333" s="603" t="str">
        <f>'SAISIE ASL'!N350</f>
        <v>OUI</v>
      </c>
      <c r="E333" s="643">
        <f>'SAISIE ASL'!O350</f>
        <v>0</v>
      </c>
      <c r="F333" s="606" t="s">
        <v>309</v>
      </c>
      <c r="G333" s="657"/>
      <c r="H333" s="599"/>
    </row>
    <row r="334" spans="1:8" ht="31.5" x14ac:dyDescent="0.25">
      <c r="A334" s="594">
        <f>'SAISIE ASL'!K351</f>
        <v>301</v>
      </c>
      <c r="B334" s="601" t="str">
        <f>'SAISIE ASL'!L351</f>
        <v>L'établissement a mis en place un système d'alerte pour être informé des avis de consommateurs.</v>
      </c>
      <c r="C334" s="615">
        <f>'SAISIE ASL'!M351</f>
        <v>1</v>
      </c>
      <c r="D334" s="603" t="str">
        <f>'SAISIE ASL'!N351</f>
        <v>OUI</v>
      </c>
      <c r="E334" s="643">
        <f>'SAISIE ASL'!O351</f>
        <v>0</v>
      </c>
      <c r="F334" s="606" t="s">
        <v>268</v>
      </c>
      <c r="G334" s="657"/>
      <c r="H334" s="599"/>
    </row>
    <row r="335" spans="1:8" ht="15.75" x14ac:dyDescent="0.25">
      <c r="A335" s="594">
        <f>'SAISIE ASL'!K352</f>
        <v>302</v>
      </c>
      <c r="B335" s="601" t="str">
        <f>'SAISIE ASL'!L352</f>
        <v>L'établissement exerce son droit de réponse aux avis de consommateurs</v>
      </c>
      <c r="C335" s="615">
        <f>'SAISIE ASL'!M352</f>
        <v>1</v>
      </c>
      <c r="D335" s="603" t="str">
        <f>'SAISIE ASL'!N352</f>
        <v>OUI</v>
      </c>
      <c r="E335" s="643">
        <f>'SAISIE ASL'!O352</f>
        <v>0</v>
      </c>
      <c r="F335" s="606" t="s">
        <v>309</v>
      </c>
      <c r="G335" s="657"/>
      <c r="H335" s="599"/>
    </row>
    <row r="336" spans="1:8" ht="15.75" x14ac:dyDescent="0.25">
      <c r="A336" s="594">
        <f>'SAISIE ASL'!K353</f>
        <v>303</v>
      </c>
      <c r="B336" s="601" t="str">
        <f>'SAISIE ASL'!L353</f>
        <v>La réponse apportée par l'établissement est constructive.</v>
      </c>
      <c r="C336" s="615">
        <f>'SAISIE ASL'!M353</f>
        <v>1</v>
      </c>
      <c r="D336" s="603" t="str">
        <f>'SAISIE ASL'!N353</f>
        <v>OUI</v>
      </c>
      <c r="E336" s="643">
        <f>'SAISIE ASL'!O353</f>
        <v>0</v>
      </c>
      <c r="F336" s="606" t="s">
        <v>309</v>
      </c>
      <c r="G336" s="657"/>
      <c r="H336" s="599"/>
    </row>
    <row r="337" spans="1:8" ht="47.25" x14ac:dyDescent="0.25">
      <c r="A337" s="594">
        <f>'SAISIE ASL'!K355</f>
        <v>304</v>
      </c>
      <c r="B337" s="601" t="str">
        <f>'SAISIE ASL'!L355</f>
        <v>En fin d'activité, le professionnel remet le questionnaire de satisfaction et/ou indique au visiteur la possibilité de faire part de sa satisfaction (questionnaire papier ou numérique).</v>
      </c>
      <c r="C337" s="615">
        <f>'SAISIE ASL'!M355</f>
        <v>3</v>
      </c>
      <c r="D337" s="603" t="str">
        <f>'SAISIE ASL'!N355</f>
        <v>OUI</v>
      </c>
      <c r="E337" s="643">
        <f>'SAISIE ASL'!O355</f>
        <v>0</v>
      </c>
      <c r="F337" s="604" t="s">
        <v>309</v>
      </c>
      <c r="G337" s="657"/>
      <c r="H337" s="599"/>
    </row>
    <row r="338" spans="1:8" ht="31.5" x14ac:dyDescent="0.25">
      <c r="A338" s="594">
        <f>'SAISIE ASL'!K356</f>
        <v>305</v>
      </c>
      <c r="B338" s="635" t="str">
        <f>'SAISIE ASL'!L356</f>
        <v>Le questionnaire de satisfaction est disponible dans un endroit de passage du client au moment de son départ.</v>
      </c>
      <c r="C338" s="602">
        <f>'SAISIE ASL'!M356</f>
        <v>3</v>
      </c>
      <c r="D338" s="603" t="str">
        <f>'SAISIE ASL'!N356</f>
        <v>OUI</v>
      </c>
      <c r="E338" s="643">
        <f>'SAISIE ASL'!O356</f>
        <v>0</v>
      </c>
      <c r="F338" s="604" t="s">
        <v>268</v>
      </c>
      <c r="G338" s="657"/>
      <c r="H338" s="599"/>
    </row>
    <row r="339" spans="1:8" ht="15.75" x14ac:dyDescent="0.25">
      <c r="A339" s="594">
        <f>'SAISIE ASL'!K357</f>
        <v>306</v>
      </c>
      <c r="B339" s="614" t="str">
        <f>'SAISIE ASL'!L357</f>
        <v>Le questionnaire de satisfaction est traduit dans une langue étrangère.</v>
      </c>
      <c r="C339" s="615">
        <f>'SAISIE ASL'!M357</f>
        <v>3</v>
      </c>
      <c r="D339" s="603" t="str">
        <f>'SAISIE ASL'!N357</f>
        <v>OUI</v>
      </c>
      <c r="E339" s="648">
        <f>'SAISIE ASL'!O357</f>
        <v>0</v>
      </c>
      <c r="F339" s="604" t="s">
        <v>268</v>
      </c>
      <c r="G339" s="657"/>
      <c r="H339" s="599"/>
    </row>
    <row r="340" spans="1:8" ht="15.75" x14ac:dyDescent="0.25">
      <c r="A340" s="594">
        <f>'SAISIE ASL'!K358</f>
        <v>307</v>
      </c>
      <c r="B340" s="614" t="str">
        <f>'SAISIE ASL'!L358</f>
        <v>Le questionnaire de satisfaction est traduit dans une deuxième langue étrangère.</v>
      </c>
      <c r="C340" s="615">
        <f>'SAISIE ASL'!M358</f>
        <v>3</v>
      </c>
      <c r="D340" s="603" t="str">
        <f>'SAISIE ASL'!N358</f>
        <v>OUI</v>
      </c>
      <c r="E340" s="643">
        <f>'SAISIE ASL'!O358</f>
        <v>0</v>
      </c>
      <c r="F340" s="604" t="s">
        <v>268</v>
      </c>
      <c r="G340" s="657"/>
      <c r="H340" s="599"/>
    </row>
    <row r="341" spans="1:8" ht="31.5" x14ac:dyDescent="0.25">
      <c r="A341" s="594">
        <f>'SAISIE ASL'!K359</f>
        <v>308</v>
      </c>
      <c r="B341" s="636" t="str">
        <f>'SAISIE ASL'!L359</f>
        <v>L'établissement apporte une réponse aux enquêtes de satisfaction mentionnant une insatisfaction notable et la traite comme une réclamation.</v>
      </c>
      <c r="C341" s="602">
        <f>'SAISIE ASL'!M359</f>
        <v>3</v>
      </c>
      <c r="D341" s="603" t="str">
        <f>'SAISIE ASL'!N359</f>
        <v>OUI</v>
      </c>
      <c r="E341" s="643">
        <f>'SAISIE ASL'!O359</f>
        <v>0</v>
      </c>
      <c r="F341" s="606" t="s">
        <v>309</v>
      </c>
      <c r="G341" s="657"/>
      <c r="H341" s="599"/>
    </row>
    <row r="342" spans="1:8" ht="15.75" x14ac:dyDescent="0.25">
      <c r="A342" s="594">
        <f>'SAISIE ASL'!K360</f>
        <v>309</v>
      </c>
      <c r="B342" s="637" t="str">
        <f>'SAISIE ASL'!L360</f>
        <v>Les questionnaires et les enquêtes de satisfaction sont archivés.</v>
      </c>
      <c r="C342" s="602">
        <f>'SAISIE ASL'!M360</f>
        <v>1</v>
      </c>
      <c r="D342" s="603" t="str">
        <f>'SAISIE ASL'!N360</f>
        <v>OUI</v>
      </c>
      <c r="E342" s="643">
        <f>'SAISIE ASL'!O360</f>
        <v>0</v>
      </c>
      <c r="F342" s="606" t="s">
        <v>309</v>
      </c>
      <c r="G342" s="657"/>
      <c r="H342" s="599"/>
    </row>
    <row r="343" spans="1:8" ht="31.5" x14ac:dyDescent="0.25">
      <c r="A343" s="594">
        <f>'SAISIE ASL'!K361</f>
        <v>310</v>
      </c>
      <c r="B343" s="601" t="str">
        <f>'SAISIE ASL'!L361</f>
        <v xml:space="preserve">Si un plan d'actions a été établi suite au pré-audit ou à l'audit précédent, celui-ci a été complété. </v>
      </c>
      <c r="C343" s="615">
        <f>'SAISIE ASL'!M361</f>
        <v>1</v>
      </c>
      <c r="D343" s="603" t="str">
        <f>'SAISIE ASL'!N361</f>
        <v>OUI</v>
      </c>
      <c r="E343" s="643">
        <f>'SAISIE ASL'!O361</f>
        <v>0</v>
      </c>
      <c r="F343" s="606" t="s">
        <v>268</v>
      </c>
      <c r="G343" s="657"/>
      <c r="H343" s="599"/>
    </row>
    <row r="344" spans="1:8" ht="15.75" x14ac:dyDescent="0.25">
      <c r="A344" s="594">
        <f>'SAISIE ASL'!K363</f>
        <v>311</v>
      </c>
      <c r="B344" s="638" t="str">
        <f>'SAISIE ASL'!L363</f>
        <v xml:space="preserve">L’établissement a formalisé une procédure écrite pour le suivi des réclamations </v>
      </c>
      <c r="C344" s="615">
        <f>'SAISIE ASL'!M363</f>
        <v>3</v>
      </c>
      <c r="D344" s="603" t="str">
        <f>'SAISIE ASL'!N363</f>
        <v>OUI</v>
      </c>
      <c r="E344" s="643">
        <f>'SAISIE ASL'!O363</f>
        <v>0</v>
      </c>
      <c r="F344" s="606" t="s">
        <v>268</v>
      </c>
      <c r="G344" s="657"/>
      <c r="H344" s="599"/>
    </row>
    <row r="345" spans="1:8" ht="31.5" x14ac:dyDescent="0.25">
      <c r="A345" s="594">
        <f>'SAISIE ASL'!K364</f>
        <v>312</v>
      </c>
      <c r="B345" s="601" t="str">
        <f>'SAISIE ASL'!L364</f>
        <v>L’établissement archive l'ensemble des réclamations dans un classeur dédié avec un tableau de suivi.</v>
      </c>
      <c r="C345" s="615">
        <f>'SAISIE ASL'!M364</f>
        <v>1</v>
      </c>
      <c r="D345" s="603" t="str">
        <f>'SAISIE ASL'!N364</f>
        <v>OUI</v>
      </c>
      <c r="E345" s="643">
        <f>'SAISIE ASL'!O364</f>
        <v>0</v>
      </c>
      <c r="F345" s="606" t="s">
        <v>309</v>
      </c>
      <c r="G345" s="657"/>
      <c r="H345" s="599"/>
    </row>
    <row r="346" spans="1:8" ht="15.75" x14ac:dyDescent="0.25">
      <c r="A346" s="594">
        <f>'SAISIE ASL'!K365</f>
        <v>313</v>
      </c>
      <c r="B346" s="637" t="str">
        <f>'SAISIE ASL'!L365</f>
        <v>L'établissement dispose d'un courrier type de prise en compte d'une réclamation</v>
      </c>
      <c r="C346" s="615">
        <f>'SAISIE ASL'!M365</f>
        <v>1</v>
      </c>
      <c r="D346" s="603" t="str">
        <f>'SAISIE ASL'!N365</f>
        <v>OUI</v>
      </c>
      <c r="E346" s="643">
        <f>'SAISIE ASL'!O365</f>
        <v>0</v>
      </c>
      <c r="F346" s="606" t="s">
        <v>268</v>
      </c>
      <c r="G346" s="657"/>
      <c r="H346" s="599"/>
    </row>
    <row r="347" spans="1:8" ht="31.5" x14ac:dyDescent="0.25">
      <c r="A347" s="594">
        <f>'SAISIE ASL'!K366</f>
        <v>314</v>
      </c>
      <c r="B347" s="636" t="str">
        <f>'SAISIE ASL'!L366</f>
        <v>L'établissement accuse réception des réclamations dans un délai de 72h et répond dans un délai maximum de 15 jours.</v>
      </c>
      <c r="C347" s="615">
        <f>'SAISIE ASL'!M366</f>
        <v>3</v>
      </c>
      <c r="D347" s="603" t="str">
        <f>'SAISIE ASL'!N366</f>
        <v>OUI</v>
      </c>
      <c r="E347" s="643">
        <f>'SAISIE ASL'!O366</f>
        <v>0</v>
      </c>
      <c r="F347" s="606" t="s">
        <v>309</v>
      </c>
      <c r="G347" s="657"/>
      <c r="H347" s="599"/>
    </row>
    <row r="348" spans="1:8" ht="15.75" x14ac:dyDescent="0.25">
      <c r="A348" s="594">
        <f>'SAISIE ASL'!K367</f>
        <v>315</v>
      </c>
      <c r="B348" s="637" t="str">
        <f>'SAISIE ASL'!L367</f>
        <v>Les réponses aux réclamations sont personnalisées et constructives.</v>
      </c>
      <c r="C348" s="615">
        <f>'SAISIE ASL'!M367</f>
        <v>1</v>
      </c>
      <c r="D348" s="603" t="str">
        <f>'SAISIE ASL'!N367</f>
        <v>OUI</v>
      </c>
      <c r="E348" s="643">
        <f>'SAISIE ASL'!O367</f>
        <v>0</v>
      </c>
      <c r="F348" s="606" t="s">
        <v>309</v>
      </c>
      <c r="G348" s="657"/>
      <c r="H348" s="599"/>
    </row>
    <row r="349" spans="1:8" ht="15.75" x14ac:dyDescent="0.25">
      <c r="A349" s="594">
        <f>'SAISIE ASL'!K369</f>
        <v>316</v>
      </c>
      <c r="B349" s="637" t="str">
        <f>'SAISIE ASL'!L369</f>
        <v>Un référent qualité est identifié dans l'établissement.</v>
      </c>
      <c r="C349" s="615">
        <f>'SAISIE ASL'!M369</f>
        <v>1</v>
      </c>
      <c r="D349" s="603" t="str">
        <f>'SAISIE ASL'!N369</f>
        <v>OUI</v>
      </c>
      <c r="E349" s="643">
        <f>'SAISIE ASL'!O369</f>
        <v>0</v>
      </c>
      <c r="F349" s="606" t="s">
        <v>268</v>
      </c>
      <c r="G349" s="657"/>
      <c r="H349" s="599"/>
    </row>
    <row r="350" spans="1:8" ht="15.75" x14ac:dyDescent="0.25">
      <c r="A350" s="594">
        <f>'SAISIE ASL'!K370</f>
        <v>317</v>
      </c>
      <c r="B350" s="639" t="str">
        <f>'SAISIE ASL'!L370</f>
        <v>L'écoute client est analysée</v>
      </c>
      <c r="C350" s="615">
        <f>'SAISIE ASL'!M370</f>
        <v>1</v>
      </c>
      <c r="D350" s="603" t="str">
        <f>'SAISIE ASL'!N370</f>
        <v>OUI</v>
      </c>
      <c r="E350" s="648">
        <f>'SAISIE ASL'!O370</f>
        <v>0</v>
      </c>
      <c r="F350" s="606" t="s">
        <v>268</v>
      </c>
      <c r="G350" s="657"/>
      <c r="H350" s="599"/>
    </row>
    <row r="351" spans="1:8" ht="31.5" x14ac:dyDescent="0.25">
      <c r="A351" s="594">
        <f>'SAISIE ASL'!K371</f>
        <v>318</v>
      </c>
      <c r="B351" s="637" t="str">
        <f>'SAISIE ASL'!L371</f>
        <v>Le site a une connaissance fine de ses publics et met en œuvre un outil de comptage des visiteurs.</v>
      </c>
      <c r="C351" s="615">
        <f>'SAISIE ASL'!M371</f>
        <v>1</v>
      </c>
      <c r="D351" s="603" t="str">
        <f>'SAISIE ASL'!N371</f>
        <v>OUI</v>
      </c>
      <c r="E351" s="647">
        <f>'SAISIE ASL'!O371</f>
        <v>0</v>
      </c>
      <c r="F351" s="606" t="s">
        <v>268</v>
      </c>
      <c r="G351" s="657"/>
      <c r="H351" s="599"/>
    </row>
    <row r="352" spans="1:8" ht="15.75" x14ac:dyDescent="0.25">
      <c r="A352" s="594">
        <f>'SAISIE ASL'!K404</f>
        <v>343</v>
      </c>
      <c r="B352" s="601" t="str">
        <f>'SAISIE ASL'!L404</f>
        <v>Il y a une identification des besoins de formation et des compétences.</v>
      </c>
      <c r="C352" s="640">
        <f>'SAISIE ASL'!M404</f>
        <v>1</v>
      </c>
      <c r="D352" s="603" t="str">
        <f>'SAISIE ASL'!N404</f>
        <v>OUI</v>
      </c>
      <c r="E352" s="649" t="str">
        <f>'SAISIE ASL'!O404</f>
        <v/>
      </c>
      <c r="F352" s="654" t="s">
        <v>309</v>
      </c>
      <c r="G352" s="657"/>
      <c r="H352" s="599"/>
    </row>
    <row r="353" spans="1:8" ht="15.75" x14ac:dyDescent="0.25">
      <c r="A353" s="594">
        <f>'SAISIE ASL'!K405</f>
        <v>344</v>
      </c>
      <c r="B353" s="601" t="str">
        <f>'SAISIE ASL'!L405</f>
        <v>Le personnel est informé de la démarche qualité.</v>
      </c>
      <c r="C353" s="640">
        <f>'SAISIE ASL'!M405</f>
        <v>1</v>
      </c>
      <c r="D353" s="603" t="str">
        <f>'SAISIE ASL'!N405</f>
        <v>OUI</v>
      </c>
      <c r="E353" s="649" t="str">
        <f>'SAISIE ASL'!O405</f>
        <v/>
      </c>
      <c r="F353" s="654" t="s">
        <v>268</v>
      </c>
      <c r="G353" s="657"/>
      <c r="H353" s="599"/>
    </row>
    <row r="354" spans="1:8" ht="31.5" x14ac:dyDescent="0.25">
      <c r="A354" s="594">
        <f>'SAISIE ASL'!K406</f>
        <v>345</v>
      </c>
      <c r="B354" s="601" t="str">
        <f>'SAISIE ASL'!L406</f>
        <v>Le manager s'assure que l'ensemble du personnel (y compris stagiaires  et  bénévoles) est informé de la démarche qualité.</v>
      </c>
      <c r="C354" s="602">
        <f>'SAISIE ASL'!M406</f>
        <v>1</v>
      </c>
      <c r="D354" s="603" t="str">
        <f>'SAISIE ASL'!N406</f>
        <v>OUI</v>
      </c>
      <c r="E354" s="649" t="str">
        <f>'SAISIE ASL'!O406</f>
        <v/>
      </c>
      <c r="F354" s="604" t="s">
        <v>268</v>
      </c>
      <c r="G354" s="657"/>
      <c r="H354" s="599"/>
    </row>
    <row r="355" spans="1:8" ht="31.5" x14ac:dyDescent="0.25">
      <c r="A355" s="594">
        <f>'SAISIE ASL'!K407</f>
        <v>346</v>
      </c>
      <c r="B355" s="601" t="str">
        <f>'SAISIE ASL'!L407</f>
        <v xml:space="preserve">Une réunion du personnel annuelle sur le déploiement de la démarche qualité est organisée </v>
      </c>
      <c r="C355" s="640">
        <f>'SAISIE ASL'!M407</f>
        <v>1</v>
      </c>
      <c r="D355" s="603" t="str">
        <f>'SAISIE ASL'!N407</f>
        <v>OUI</v>
      </c>
      <c r="E355" s="649" t="str">
        <f>'SAISIE ASL'!O407</f>
        <v/>
      </c>
      <c r="F355" s="604" t="s">
        <v>268</v>
      </c>
      <c r="G355" s="657"/>
      <c r="H355" s="599"/>
    </row>
    <row r="356" spans="1:8" ht="15.75" x14ac:dyDescent="0.25">
      <c r="A356" s="594">
        <f>'SAISIE ASL'!K408</f>
        <v>347</v>
      </c>
      <c r="B356" s="601" t="str">
        <f>'SAISIE ASL'!L408</f>
        <v>Il y a une réunion de présentation de la saison et une réunion de bilan.</v>
      </c>
      <c r="C356" s="640">
        <f>'SAISIE ASL'!M408</f>
        <v>1</v>
      </c>
      <c r="D356" s="603" t="str">
        <f>'SAISIE ASL'!N408</f>
        <v>OUI</v>
      </c>
      <c r="E356" s="649" t="str">
        <f>'SAISIE ASL'!O408</f>
        <v/>
      </c>
      <c r="F356" s="654" t="s">
        <v>309</v>
      </c>
      <c r="G356" s="657"/>
      <c r="H356" s="599"/>
    </row>
    <row r="357" spans="1:8" ht="31.5" x14ac:dyDescent="0.25">
      <c r="A357" s="594">
        <f>'SAISIE ASL'!K409</f>
        <v>348</v>
      </c>
      <c r="B357" s="601" t="str">
        <f>'SAISIE ASL'!L409</f>
        <v>Il est remis un livret d'accueil aux nouveaux embauchés. Ce livret présente les principales caractéristiques de l'entreprise et son environnement proche.</v>
      </c>
      <c r="C357" s="602">
        <f>'SAISIE ASL'!M409</f>
        <v>1</v>
      </c>
      <c r="D357" s="603" t="str">
        <f>'SAISIE ASL'!N409</f>
        <v>OUI</v>
      </c>
      <c r="E357" s="649" t="str">
        <f>'SAISIE ASL'!O409</f>
        <v/>
      </c>
      <c r="F357" s="604" t="s">
        <v>268</v>
      </c>
      <c r="G357" s="657"/>
      <c r="H357" s="599"/>
    </row>
    <row r="358" spans="1:8" ht="15.75" x14ac:dyDescent="0.25">
      <c r="A358" s="594">
        <f>'SAISIE ASL'!K410</f>
        <v>349</v>
      </c>
      <c r="B358" s="601" t="str">
        <f>'SAISIE ASL'!L410</f>
        <v>Un plan de nettoyage et de maintenance est mis en œuvre dans l'établissement</v>
      </c>
      <c r="C358" s="640">
        <f>'SAISIE ASL'!M410</f>
        <v>1</v>
      </c>
      <c r="D358" s="603" t="str">
        <f>'SAISIE ASL'!N410</f>
        <v>OUI</v>
      </c>
      <c r="E358" s="649" t="str">
        <f>'SAISIE ASL'!O410</f>
        <v/>
      </c>
      <c r="F358" s="604" t="s">
        <v>268</v>
      </c>
      <c r="G358" s="657"/>
      <c r="H358" s="599"/>
    </row>
    <row r="359" spans="1:8" ht="15.75" x14ac:dyDescent="0.25">
      <c r="A359" s="594">
        <f>'SAISIE ASL'!K411</f>
        <v>350</v>
      </c>
      <c r="B359" s="601" t="str">
        <f>'SAISIE ASL'!L411</f>
        <v>Un plan d'action relatif à la démarche qualité est mis en place annuellement.</v>
      </c>
      <c r="C359" s="640">
        <f>'SAISIE ASL'!M411</f>
        <v>1</v>
      </c>
      <c r="D359" s="603" t="str">
        <f>'SAISIE ASL'!N411</f>
        <v>OUI</v>
      </c>
      <c r="E359" s="649" t="str">
        <f>'SAISIE ASL'!O411</f>
        <v/>
      </c>
      <c r="F359" s="604" t="s">
        <v>268</v>
      </c>
      <c r="G359" s="657"/>
      <c r="H359" s="599"/>
    </row>
  </sheetData>
  <autoFilter ref="A3:H359"/>
  <sortState ref="A1:H1">
    <sortCondition ref="A1"/>
  </sortState>
  <mergeCells count="1">
    <mergeCell ref="A1:H1"/>
  </mergeCells>
  <conditionalFormatting sqref="D229 D245 D267 D2:D47 D71 D181:D182 D206">
    <cfRule type="cellIs" dxfId="223" priority="2455" operator="equal">
      <formula>"Très Satisfaisant"</formula>
    </cfRule>
    <cfRule type="cellIs" dxfId="222" priority="2456" operator="equal">
      <formula>"Satisfaisant"</formula>
    </cfRule>
    <cfRule type="cellIs" dxfId="221" priority="2457" operator="equal">
      <formula>"Très Insatisfaisant"</formula>
    </cfRule>
    <cfRule type="cellIs" dxfId="220" priority="2458" operator="equal">
      <formula>"Insatisfaisant"</formula>
    </cfRule>
    <cfRule type="cellIs" dxfId="219" priority="2459" operator="equal">
      <formula>"OUI"</formula>
    </cfRule>
    <cfRule type="cellIs" dxfId="218" priority="2460" operator="equal">
      <formula>"NON"</formula>
    </cfRule>
  </conditionalFormatting>
  <conditionalFormatting sqref="D67:D70 D50:D55 D48:E49 D29:E32 D8:D17 D19:D47 D4:E6">
    <cfRule type="cellIs" dxfId="217" priority="2453" stopIfTrue="1" operator="equal">
      <formula>"NON"</formula>
    </cfRule>
    <cfRule type="cellIs" dxfId="216" priority="2454" stopIfTrue="1" operator="equal">
      <formula>"OUI"</formula>
    </cfRule>
  </conditionalFormatting>
  <conditionalFormatting sqref="D8:D70 D4:D6">
    <cfRule type="cellIs" dxfId="215" priority="2452" stopIfTrue="1" operator="equal">
      <formula>"OUI"</formula>
    </cfRule>
  </conditionalFormatting>
  <conditionalFormatting sqref="D356 D354 D358:D359 D351 D340 D324:D332 D302:D322 D277 D268 D257 D243:D244 D238 D235 D226:D228 D216:D222 D203:D205 D193:D199 D175:D180 D96 D104 D93 D91 D88 D50:E70 D40:E47 D24 D25:E27 D33:E38 D28:D47 D7:E13 D14 D15:E23">
    <cfRule type="cellIs" dxfId="214" priority="2449" stopIfTrue="1" operator="equal">
      <formula>"Très Insatisfaisant"</formula>
    </cfRule>
    <cfRule type="cellIs" dxfId="213" priority="2450" stopIfTrue="1" operator="equal">
      <formula>"Insatisfaisant"</formula>
    </cfRule>
    <cfRule type="cellIs" dxfId="212" priority="2451" stopIfTrue="1" operator="equal">
      <formula>"Satisfaisant"</formula>
    </cfRule>
  </conditionalFormatting>
  <conditionalFormatting sqref="D34 D8">
    <cfRule type="containsText" dxfId="211" priority="2448" stopIfTrue="1" operator="containsText" text="OUI">
      <formula>NOT(ISERROR(SEARCH("OUI",D8)))</formula>
    </cfRule>
  </conditionalFormatting>
  <conditionalFormatting sqref="D50:D70 D40:D47 D25:D27 D33:D38 D7:D13 D15:D23">
    <cfRule type="cellIs" dxfId="210" priority="2447" stopIfTrue="1" operator="equal">
      <formula>"Très Satisfaisant"</formula>
    </cfRule>
  </conditionalFormatting>
  <conditionalFormatting sqref="D230:D244 D183:D205 D4:D55 D207:D228 D246:D266 D72:D180 D268:D359">
    <cfRule type="cellIs" dxfId="209" priority="2445" stopIfTrue="1" operator="equal">
      <formula>"NON"</formula>
    </cfRule>
    <cfRule type="cellIs" dxfId="208" priority="2446" stopIfTrue="1" operator="equal">
      <formula>"OUI"</formula>
    </cfRule>
  </conditionalFormatting>
  <conditionalFormatting sqref="D230:D244 D183:D205 D4:D55 D207:D228 D246:D266 D72:D180 D268:D359">
    <cfRule type="cellIs" dxfId="207" priority="2412" operator="equal">
      <formula>"Très Insatisfaisant"</formula>
    </cfRule>
    <cfRule type="cellIs" dxfId="206" priority="2413" operator="equal">
      <formula>"Insatisfaisant"</formula>
    </cfRule>
    <cfRule type="cellIs" dxfId="205" priority="2414" operator="equal">
      <formula>"Satisfaisant"</formula>
    </cfRule>
    <cfRule type="cellIs" dxfId="204" priority="2415" operator="equal">
      <formula>"Très Satisfaisant"</formula>
    </cfRule>
  </conditionalFormatting>
  <pageMargins left="0.70866141732283472" right="0.70866141732283472" top="0.74803149606299213" bottom="0.74803149606299213" header="0.31496062992125984" footer="0.31496062992125984"/>
  <pageSetup paperSize="9" scale="53" fitToHeight="30" orientation="landscape"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425"/>
  <sheetViews>
    <sheetView topLeftCell="F247" workbookViewId="0">
      <selection activeCell="M272" sqref="M272"/>
    </sheetView>
  </sheetViews>
  <sheetFormatPr baseColWidth="10" defaultRowHeight="12.75" x14ac:dyDescent="0.2"/>
  <cols>
    <col min="3" max="3" width="37.28515625" customWidth="1"/>
  </cols>
  <sheetData>
    <row r="1" spans="1:78" ht="18" x14ac:dyDescent="0.25">
      <c r="F1" s="733" t="s">
        <v>15</v>
      </c>
      <c r="G1" s="733"/>
      <c r="H1" s="733"/>
      <c r="I1" s="733"/>
      <c r="J1" s="733"/>
      <c r="K1" s="733"/>
      <c r="L1" s="733"/>
      <c r="M1" s="733"/>
      <c r="N1" s="733"/>
      <c r="O1" s="64"/>
      <c r="P1" s="733" t="s">
        <v>16</v>
      </c>
      <c r="Q1" s="733"/>
      <c r="R1" s="733"/>
      <c r="S1" s="733"/>
      <c r="T1" s="733"/>
      <c r="U1" s="733"/>
      <c r="V1" s="733"/>
      <c r="W1" s="64"/>
      <c r="X1" s="733" t="s">
        <v>17</v>
      </c>
      <c r="Y1" s="733"/>
      <c r="Z1" s="733"/>
      <c r="AA1" s="733"/>
      <c r="AB1" s="733"/>
      <c r="AC1" s="733"/>
      <c r="AD1" s="733"/>
      <c r="AE1" s="64"/>
      <c r="AF1" s="733" t="s">
        <v>18</v>
      </c>
      <c r="AG1" s="733"/>
      <c r="AH1" s="733"/>
      <c r="AI1" s="733"/>
      <c r="AJ1" s="733"/>
      <c r="AK1" s="733"/>
      <c r="AL1" s="733"/>
      <c r="AM1" s="64"/>
      <c r="AN1" s="733" t="s">
        <v>19</v>
      </c>
      <c r="AO1" s="733"/>
      <c r="AP1" s="733"/>
      <c r="AQ1" s="733"/>
      <c r="AR1" s="733"/>
      <c r="AS1" s="733"/>
      <c r="AT1" s="733"/>
      <c r="AU1" s="64"/>
      <c r="AV1" s="733" t="s">
        <v>20</v>
      </c>
      <c r="AW1" s="733"/>
      <c r="AX1" s="733"/>
      <c r="AY1" s="733"/>
      <c r="AZ1" s="733"/>
      <c r="BA1" s="733"/>
      <c r="BB1" s="733"/>
      <c r="BC1" s="64"/>
      <c r="BD1" s="73" t="s">
        <v>35</v>
      </c>
      <c r="BE1" s="71" t="s">
        <v>38</v>
      </c>
      <c r="BF1" s="71" t="s">
        <v>30</v>
      </c>
      <c r="BG1" s="71" t="s">
        <v>31</v>
      </c>
      <c r="BH1" s="71" t="s">
        <v>32</v>
      </c>
      <c r="BI1" s="73" t="s">
        <v>33</v>
      </c>
      <c r="BJ1" s="75" t="s">
        <v>34</v>
      </c>
      <c r="BK1" s="76"/>
      <c r="BL1" s="73" t="s">
        <v>35</v>
      </c>
      <c r="BM1" s="71" t="s">
        <v>38</v>
      </c>
      <c r="BN1" s="71" t="s">
        <v>30</v>
      </c>
      <c r="BO1" s="71" t="s">
        <v>31</v>
      </c>
      <c r="BP1" s="71" t="s">
        <v>32</v>
      </c>
      <c r="BQ1" s="73" t="s">
        <v>33</v>
      </c>
      <c r="BR1" s="75" t="s">
        <v>34</v>
      </c>
      <c r="BS1" s="59"/>
      <c r="BT1" s="73" t="s">
        <v>35</v>
      </c>
      <c r="BU1" s="71" t="s">
        <v>38</v>
      </c>
      <c r="BV1" s="71" t="s">
        <v>30</v>
      </c>
      <c r="BW1" s="71" t="s">
        <v>31</v>
      </c>
      <c r="BX1" s="71" t="s">
        <v>32</v>
      </c>
      <c r="BY1" s="73" t="s">
        <v>33</v>
      </c>
      <c r="BZ1" s="75" t="s">
        <v>34</v>
      </c>
    </row>
    <row r="2" spans="1:78" ht="19.5" x14ac:dyDescent="0.25">
      <c r="F2" s="71" t="s">
        <v>26</v>
      </c>
      <c r="G2" s="71" t="s">
        <v>27</v>
      </c>
      <c r="H2" s="71" t="s">
        <v>28</v>
      </c>
      <c r="I2" s="72" t="s">
        <v>29</v>
      </c>
      <c r="J2" s="71" t="s">
        <v>30</v>
      </c>
      <c r="K2" s="71" t="s">
        <v>31</v>
      </c>
      <c r="L2" s="71" t="s">
        <v>32</v>
      </c>
      <c r="M2" s="71" t="s">
        <v>33</v>
      </c>
      <c r="N2" s="73" t="s">
        <v>34</v>
      </c>
      <c r="O2" s="73"/>
      <c r="P2" s="71" t="s">
        <v>35</v>
      </c>
      <c r="Q2" s="71" t="s">
        <v>36</v>
      </c>
      <c r="R2" s="71" t="s">
        <v>30</v>
      </c>
      <c r="S2" s="71" t="s">
        <v>31</v>
      </c>
      <c r="T2" s="71" t="s">
        <v>32</v>
      </c>
      <c r="U2" s="74" t="s">
        <v>37</v>
      </c>
      <c r="V2" s="75" t="s">
        <v>34</v>
      </c>
      <c r="W2" s="73"/>
      <c r="X2" s="71" t="s">
        <v>35</v>
      </c>
      <c r="Y2" s="71" t="s">
        <v>38</v>
      </c>
      <c r="Z2" s="71" t="s">
        <v>30</v>
      </c>
      <c r="AA2" s="71" t="s">
        <v>31</v>
      </c>
      <c r="AB2" s="71" t="s">
        <v>32</v>
      </c>
      <c r="AC2" s="73" t="s">
        <v>33</v>
      </c>
      <c r="AD2" s="75" t="s">
        <v>34</v>
      </c>
      <c r="AE2" s="73"/>
      <c r="AF2" s="73" t="s">
        <v>35</v>
      </c>
      <c r="AG2" s="71" t="s">
        <v>38</v>
      </c>
      <c r="AH2" s="71" t="s">
        <v>30</v>
      </c>
      <c r="AI2" s="71" t="s">
        <v>31</v>
      </c>
      <c r="AJ2" s="71" t="s">
        <v>32</v>
      </c>
      <c r="AK2" s="73" t="s">
        <v>33</v>
      </c>
      <c r="AL2" s="75" t="s">
        <v>34</v>
      </c>
      <c r="AM2" s="73"/>
      <c r="AN2" s="73" t="s">
        <v>35</v>
      </c>
      <c r="AO2" s="71" t="s">
        <v>38</v>
      </c>
      <c r="AP2" s="71" t="s">
        <v>30</v>
      </c>
      <c r="AQ2" s="71" t="s">
        <v>31</v>
      </c>
      <c r="AR2" s="71" t="s">
        <v>32</v>
      </c>
      <c r="AS2" s="73" t="s">
        <v>33</v>
      </c>
      <c r="AT2" s="75" t="s">
        <v>34</v>
      </c>
      <c r="AU2" s="71"/>
      <c r="AV2" s="73" t="s">
        <v>35</v>
      </c>
      <c r="AW2" s="71" t="s">
        <v>38</v>
      </c>
      <c r="AX2" s="71" t="s">
        <v>30</v>
      </c>
      <c r="AY2" s="71" t="s">
        <v>31</v>
      </c>
      <c r="AZ2" s="71" t="s">
        <v>32</v>
      </c>
      <c r="BA2" s="73" t="s">
        <v>33</v>
      </c>
      <c r="BB2" s="75" t="s">
        <v>34</v>
      </c>
      <c r="BC2" s="71"/>
      <c r="BD2" s="205"/>
      <c r="BE2" s="205"/>
      <c r="BF2" s="205"/>
      <c r="BG2" s="120" t="s">
        <v>358</v>
      </c>
      <c r="BH2" s="205"/>
      <c r="BI2" s="205"/>
      <c r="BJ2" s="205"/>
      <c r="BK2" s="205"/>
      <c r="BL2" s="205"/>
      <c r="BM2" s="205"/>
      <c r="BN2" s="205"/>
      <c r="BO2" s="120" t="s">
        <v>359</v>
      </c>
      <c r="BP2" s="205"/>
      <c r="BQ2" s="205"/>
      <c r="BR2" s="205"/>
      <c r="BS2" s="205"/>
      <c r="BT2" s="205"/>
      <c r="BU2" s="205"/>
      <c r="BV2" s="205"/>
      <c r="BW2" s="120" t="s">
        <v>360</v>
      </c>
      <c r="BX2" s="205"/>
      <c r="BY2" s="205"/>
      <c r="BZ2" s="205"/>
    </row>
    <row r="3" spans="1:78" ht="15" x14ac:dyDescent="0.2">
      <c r="A3">
        <f>'SAISIE ASL'!J3</f>
        <v>0</v>
      </c>
      <c r="B3">
        <f>'SAISIE ASL'!K3</f>
        <v>0</v>
      </c>
      <c r="C3" t="str">
        <f>'SAISIE ASL'!L3</f>
        <v>La promotion</v>
      </c>
      <c r="D3">
        <f>'SAISIE ASL'!M3</f>
        <v>0</v>
      </c>
      <c r="E3">
        <f>'SAISIE ASL'!N3</f>
        <v>0</v>
      </c>
      <c r="F3" s="77"/>
      <c r="G3" s="77"/>
      <c r="H3" s="77"/>
      <c r="I3" s="83"/>
      <c r="J3" s="77"/>
      <c r="K3" s="83"/>
      <c r="L3" s="77"/>
      <c r="M3" s="83"/>
      <c r="N3" s="84"/>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row>
    <row r="4" spans="1:78" ht="15" x14ac:dyDescent="0.2">
      <c r="A4">
        <f>'SAISIE ASL'!J4</f>
        <v>1</v>
      </c>
      <c r="B4">
        <f>'SAISIE ASL'!K4</f>
        <v>1</v>
      </c>
      <c r="C4" t="str">
        <f>'SAISIE ASL'!L4</f>
        <v>Au moins 2 actions de communication ou de promotion sont engagées par la structure et accessibles à la clientèle.</v>
      </c>
      <c r="D4">
        <f>'SAISIE ASL'!M4</f>
        <v>1</v>
      </c>
      <c r="E4" t="str">
        <f>'SAISIE ASL'!N4</f>
        <v>OUI</v>
      </c>
      <c r="F4" s="89">
        <f>'SAISIE ASL'!M4</f>
        <v>1</v>
      </c>
      <c r="G4" s="89">
        <f>IF('SAISIE ASL'!N4="OUI",1,IF('SAISIE ASL'!N4="NON",0,IF('SAISIE ASL'!N4="Non Mesuré","",0)))</f>
        <v>1</v>
      </c>
      <c r="H4" s="89">
        <f>IF('SAISIE ASL'!N4&lt;&gt;"Non Mesuré",F4*G4,"")</f>
        <v>1</v>
      </c>
      <c r="I4" s="89"/>
      <c r="J4" s="89">
        <f>IF('SAISIE ASL'!N4="Non Mesuré",F4,0)</f>
        <v>0</v>
      </c>
      <c r="K4" s="89"/>
      <c r="L4" s="89">
        <f>F4-J4</f>
        <v>1</v>
      </c>
      <c r="M4" s="89"/>
      <c r="N4" s="90"/>
      <c r="O4" s="90"/>
      <c r="P4" s="91">
        <f>IF('SAISIE ASL'!G4=1,H4,"")</f>
        <v>1</v>
      </c>
      <c r="Q4" s="91"/>
      <c r="R4" s="91">
        <f>IF('SAISIE ASL'!G4=1,J4,"")</f>
        <v>0</v>
      </c>
      <c r="S4" s="91"/>
      <c r="T4" s="91">
        <f>IF('SAISIE ASL'!G4=1,L4,"")</f>
        <v>1</v>
      </c>
      <c r="U4" s="92"/>
      <c r="V4" s="93"/>
      <c r="W4" s="91"/>
      <c r="X4" s="91" t="str">
        <f>IF('SAISIE ASL'!G4=2,H4,"")</f>
        <v/>
      </c>
      <c r="Y4" s="91"/>
      <c r="Z4" s="91" t="str">
        <f>IF('SAISIE ASL'!G4=2,J4,"")</f>
        <v/>
      </c>
      <c r="AA4" s="91"/>
      <c r="AB4" s="91" t="str">
        <f>IF('SAISIE ASL'!G4=2,L4,"")</f>
        <v/>
      </c>
      <c r="AC4" s="92"/>
      <c r="AD4" s="93"/>
      <c r="AE4" s="91"/>
      <c r="AF4" s="91" t="str">
        <f>IF('SAISIE ASL'!G4=3,H4,"")</f>
        <v/>
      </c>
      <c r="AG4" s="91"/>
      <c r="AH4" s="91" t="str">
        <f>IF('SAISIE ASL'!G4=3,J4,"")</f>
        <v/>
      </c>
      <c r="AI4" s="91"/>
      <c r="AJ4" s="91" t="str">
        <f>IF('SAISIE ASL'!G4=3,L4,"")</f>
        <v/>
      </c>
      <c r="AK4" s="92"/>
      <c r="AL4" s="93"/>
      <c r="AM4" s="91"/>
      <c r="AN4" s="91" t="str">
        <f>IF('SAISIE ASL'!G4=4,H4,"")</f>
        <v/>
      </c>
      <c r="AO4" s="91"/>
      <c r="AP4" s="91" t="str">
        <f>IF('SAISIE ASL'!G4=4,J4,"")</f>
        <v/>
      </c>
      <c r="AQ4" s="91"/>
      <c r="AR4" s="91" t="str">
        <f>IF('SAISIE ASL'!G4=4,L4,"")</f>
        <v/>
      </c>
      <c r="AS4" s="92"/>
      <c r="AT4" s="93"/>
      <c r="AU4" s="89"/>
      <c r="AV4" s="91" t="str">
        <f>IF('SAISIE ASL'!G4=5,H4,"")</f>
        <v/>
      </c>
      <c r="AW4" s="91"/>
      <c r="AX4" s="91" t="str">
        <f>IF('SAISIE ASL'!G4=5,J4,"")</f>
        <v/>
      </c>
      <c r="AY4" s="91"/>
      <c r="AZ4" s="91" t="str">
        <f>IF('SAISIE ASL'!G4=5,L4,"")</f>
        <v/>
      </c>
      <c r="BA4" s="92"/>
      <c r="BB4" s="93"/>
      <c r="BC4" s="89"/>
      <c r="BD4" s="91" t="str">
        <f>IF('SAISIE ASL'!A4=31,H4,"")</f>
        <v/>
      </c>
      <c r="BE4" s="91"/>
      <c r="BF4" s="91" t="str">
        <f>IF('SAISIE ASL'!A4=31,J4,"")</f>
        <v/>
      </c>
      <c r="BG4" s="91"/>
      <c r="BH4" s="91" t="str">
        <f>IF('SAISIE ASL'!A4=31,L4,"")</f>
        <v/>
      </c>
      <c r="BI4" s="92"/>
      <c r="BJ4" s="93"/>
      <c r="BK4" s="94"/>
      <c r="BL4" s="91" t="str">
        <f>IF('SAISIE ASL'!A4=32,H4,"")</f>
        <v/>
      </c>
      <c r="BM4" s="91"/>
      <c r="BN4" s="91" t="str">
        <f>IF('SAISIE ASL'!A4=32,J4,"")</f>
        <v/>
      </c>
      <c r="BO4" s="91"/>
      <c r="BP4" s="91" t="str">
        <f>IF('SAISIE ASL'!A4=32,L4,"")</f>
        <v/>
      </c>
      <c r="BQ4" s="92"/>
      <c r="BR4" s="93"/>
      <c r="BS4" s="85"/>
      <c r="BT4" s="91" t="str">
        <f>IF('SAISIE ASL'!A4=33,H4,"")</f>
        <v/>
      </c>
      <c r="BU4" s="91"/>
      <c r="BV4" s="91" t="str">
        <f>IF('SAISIE ASL'!A4=33,J4,"")</f>
        <v/>
      </c>
      <c r="BW4" s="91"/>
      <c r="BX4" s="91" t="str">
        <f>IF('SAISIE ASL'!A4=33,L4,"")</f>
        <v/>
      </c>
      <c r="BY4" s="92"/>
      <c r="BZ4" s="93"/>
    </row>
    <row r="5" spans="1:78" ht="15" x14ac:dyDescent="0.2">
      <c r="A5">
        <f>'SAISIE ASL'!J5</f>
        <v>1</v>
      </c>
      <c r="B5">
        <f>'SAISIE ASL'!K5</f>
        <v>2</v>
      </c>
      <c r="C5" t="str">
        <f>'SAISIE ASL'!L5</f>
        <v>Les actions de communication ou de promotion de la structure sont effectuées à au moins 2 niveaux (local, régional, national, international).</v>
      </c>
      <c r="D5">
        <f>'SAISIE ASL'!M5</f>
        <v>1</v>
      </c>
      <c r="E5" t="str">
        <f>'SAISIE ASL'!N5</f>
        <v>OUI</v>
      </c>
      <c r="F5" s="89">
        <f>'SAISIE ASL'!M5</f>
        <v>1</v>
      </c>
      <c r="G5" s="89">
        <f>IF('SAISIE ASL'!N5="OUI",1,IF('SAISIE ASL'!N5="NON",0,IF('SAISIE ASL'!N5="Non Mesuré","",0)))</f>
        <v>1</v>
      </c>
      <c r="H5" s="89">
        <f>IF('SAISIE ASL'!N5&lt;&gt;"Non Mesuré",F5*G5,"")</f>
        <v>1</v>
      </c>
      <c r="I5" s="89"/>
      <c r="J5" s="89">
        <f>IF('SAISIE ASL'!N5="Non Mesuré",F5,0)</f>
        <v>0</v>
      </c>
      <c r="K5" s="89"/>
      <c r="L5" s="89">
        <f>F5-J5</f>
        <v>1</v>
      </c>
      <c r="M5" s="89"/>
      <c r="N5" s="90"/>
      <c r="O5" s="90"/>
      <c r="P5" s="91">
        <f>IF('SAISIE ASL'!G5=1,H5,"")</f>
        <v>1</v>
      </c>
      <c r="Q5" s="91"/>
      <c r="R5" s="91">
        <f>IF('SAISIE ASL'!G5=1,J5,"")</f>
        <v>0</v>
      </c>
      <c r="S5" s="91"/>
      <c r="T5" s="91">
        <f>IF('SAISIE ASL'!G5=1,L5,"")</f>
        <v>1</v>
      </c>
      <c r="U5" s="92"/>
      <c r="V5" s="93"/>
      <c r="W5" s="91"/>
      <c r="X5" s="91" t="str">
        <f>IF('SAISIE ASL'!G5=2,H5,"")</f>
        <v/>
      </c>
      <c r="Y5" s="91"/>
      <c r="Z5" s="91" t="str">
        <f>IF('SAISIE ASL'!G5=2,J5,"")</f>
        <v/>
      </c>
      <c r="AA5" s="91"/>
      <c r="AB5" s="91" t="str">
        <f>IF('SAISIE ASL'!G5=2,L5,"")</f>
        <v/>
      </c>
      <c r="AC5" s="92"/>
      <c r="AD5" s="93"/>
      <c r="AE5" s="91"/>
      <c r="AF5" s="91" t="str">
        <f>IF('SAISIE ASL'!G5=3,H5,"")</f>
        <v/>
      </c>
      <c r="AG5" s="91"/>
      <c r="AH5" s="91" t="str">
        <f>IF('SAISIE ASL'!G5=3,J5,"")</f>
        <v/>
      </c>
      <c r="AI5" s="91"/>
      <c r="AJ5" s="91" t="str">
        <f>IF('SAISIE ASL'!G5=3,L5,"")</f>
        <v/>
      </c>
      <c r="AK5" s="92"/>
      <c r="AL5" s="93"/>
      <c r="AM5" s="91"/>
      <c r="AN5" s="91" t="str">
        <f>IF('SAISIE ASL'!G5=4,H5,"")</f>
        <v/>
      </c>
      <c r="AO5" s="91"/>
      <c r="AP5" s="91" t="str">
        <f>IF('SAISIE ASL'!G5=4,J5,"")</f>
        <v/>
      </c>
      <c r="AQ5" s="91"/>
      <c r="AR5" s="91" t="str">
        <f>IF('SAISIE ASL'!G5=4,L5,"")</f>
        <v/>
      </c>
      <c r="AS5" s="92"/>
      <c r="AT5" s="93"/>
      <c r="AU5" s="89"/>
      <c r="AV5" s="91" t="str">
        <f>IF('SAISIE ASL'!G5=5,H5,"")</f>
        <v/>
      </c>
      <c r="AW5" s="91"/>
      <c r="AX5" s="91" t="str">
        <f>IF('SAISIE ASL'!G5=5,J5,"")</f>
        <v/>
      </c>
      <c r="AY5" s="91"/>
      <c r="AZ5" s="91" t="str">
        <f>IF('SAISIE ASL'!G5=5,L5,"")</f>
        <v/>
      </c>
      <c r="BA5" s="92"/>
      <c r="BB5" s="93"/>
      <c r="BC5" s="89"/>
      <c r="BD5" s="91" t="str">
        <f>IF('SAISIE ASL'!A5=31,H5,"")</f>
        <v/>
      </c>
      <c r="BE5" s="91"/>
      <c r="BF5" s="91" t="str">
        <f>IF('SAISIE ASL'!A5=31,J5,"")</f>
        <v/>
      </c>
      <c r="BG5" s="91"/>
      <c r="BH5" s="91" t="str">
        <f>IF('SAISIE ASL'!A5=31,L5,"")</f>
        <v/>
      </c>
      <c r="BI5" s="92"/>
      <c r="BJ5" s="93"/>
      <c r="BK5" s="94"/>
      <c r="BL5" s="91" t="str">
        <f>IF('SAISIE ASL'!A5=32,H5,"")</f>
        <v/>
      </c>
      <c r="BM5" s="91"/>
      <c r="BN5" s="91" t="str">
        <f>IF('SAISIE ASL'!A5=32,J5,"")</f>
        <v/>
      </c>
      <c r="BO5" s="91"/>
      <c r="BP5" s="91" t="str">
        <f>IF('SAISIE ASL'!A5=32,L5,"")</f>
        <v/>
      </c>
      <c r="BQ5" s="92"/>
      <c r="BR5" s="93"/>
      <c r="BS5" s="85"/>
      <c r="BT5" s="91" t="str">
        <f>IF('SAISIE ASL'!A5=33,H5,"")</f>
        <v/>
      </c>
      <c r="BU5" s="91"/>
      <c r="BV5" s="91" t="str">
        <f>IF('SAISIE ASL'!A5=33,J5,"")</f>
        <v/>
      </c>
      <c r="BW5" s="91"/>
      <c r="BX5" s="91" t="str">
        <f>IF('SAISIE ASL'!A5=33,L5,"")</f>
        <v/>
      </c>
      <c r="BY5" s="92"/>
      <c r="BZ5" s="93"/>
    </row>
    <row r="6" spans="1:78" ht="15" x14ac:dyDescent="0.2">
      <c r="A6">
        <f>'SAISIE ASL'!J6</f>
        <v>200</v>
      </c>
      <c r="B6">
        <f>'SAISIE ASL'!K6</f>
        <v>3</v>
      </c>
      <c r="C6" t="str">
        <f>'SAISIE ASL'!L6</f>
        <v>L'établissement est présent sur les réseaux sociaux</v>
      </c>
      <c r="D6">
        <f>'SAISIE ASL'!M6</f>
        <v>1</v>
      </c>
      <c r="E6" t="str">
        <f>'SAISIE ASL'!N6</f>
        <v>OUI</v>
      </c>
      <c r="F6" s="89">
        <f>'SAISIE ASL'!M6</f>
        <v>1</v>
      </c>
      <c r="G6" s="89">
        <f>IF('SAISIE ASL'!N6="OUI",1,IF('SAISIE ASL'!N6="NON",0,IF('SAISIE ASL'!N6="Non Mesuré","",0)))</f>
        <v>1</v>
      </c>
      <c r="H6" s="89">
        <f>IF('SAISIE ASL'!N6&lt;&gt;"Non Mesuré",F6*G6,"")</f>
        <v>1</v>
      </c>
      <c r="I6" s="89"/>
      <c r="J6" s="89">
        <f>IF('SAISIE ASL'!N6="Non Mesuré",F6,0)</f>
        <v>0</v>
      </c>
      <c r="K6" s="89"/>
      <c r="L6" s="89">
        <f>F6-J6</f>
        <v>1</v>
      </c>
      <c r="M6" s="89"/>
      <c r="N6" s="90"/>
      <c r="O6" s="90"/>
      <c r="P6" s="91">
        <f>IF('SAISIE ASL'!G6=1,H6,"")</f>
        <v>1</v>
      </c>
      <c r="Q6" s="91"/>
      <c r="R6" s="91">
        <f>IF('SAISIE ASL'!G6=1,J6,"")</f>
        <v>0</v>
      </c>
      <c r="S6" s="91"/>
      <c r="T6" s="91">
        <f>IF('SAISIE ASL'!G6=1,L6,"")</f>
        <v>1</v>
      </c>
      <c r="U6" s="92"/>
      <c r="V6" s="93"/>
      <c r="W6" s="91"/>
      <c r="X6" s="91" t="str">
        <f>IF('SAISIE ASL'!G6=2,H6,"")</f>
        <v/>
      </c>
      <c r="Y6" s="91"/>
      <c r="Z6" s="91" t="str">
        <f>IF('SAISIE ASL'!G6=2,J6,"")</f>
        <v/>
      </c>
      <c r="AA6" s="91"/>
      <c r="AB6" s="91" t="str">
        <f>IF('SAISIE ASL'!G6=2,L6,"")</f>
        <v/>
      </c>
      <c r="AC6" s="92"/>
      <c r="AD6" s="93"/>
      <c r="AE6" s="91"/>
      <c r="AF6" s="91" t="str">
        <f>IF('SAISIE ASL'!G6=3,H6,"")</f>
        <v/>
      </c>
      <c r="AG6" s="91"/>
      <c r="AH6" s="91" t="str">
        <f>IF('SAISIE ASL'!G6=3,J6,"")</f>
        <v/>
      </c>
      <c r="AI6" s="91"/>
      <c r="AJ6" s="91" t="str">
        <f>IF('SAISIE ASL'!G6=3,L6,"")</f>
        <v/>
      </c>
      <c r="AK6" s="92"/>
      <c r="AL6" s="93"/>
      <c r="AM6" s="91"/>
      <c r="AN6" s="91" t="str">
        <f>IF('SAISIE ASL'!G6=4,H6,"")</f>
        <v/>
      </c>
      <c r="AO6" s="91"/>
      <c r="AP6" s="91" t="str">
        <f>IF('SAISIE ASL'!G6=4,J6,"")</f>
        <v/>
      </c>
      <c r="AQ6" s="91"/>
      <c r="AR6" s="91" t="str">
        <f>IF('SAISIE ASL'!G6=4,L6,"")</f>
        <v/>
      </c>
      <c r="AS6" s="92"/>
      <c r="AT6" s="93"/>
      <c r="AU6" s="89"/>
      <c r="AV6" s="91" t="str">
        <f>IF('SAISIE ASL'!G6=5,H6,"")</f>
        <v/>
      </c>
      <c r="AW6" s="91"/>
      <c r="AX6" s="91" t="str">
        <f>IF('SAISIE ASL'!G6=5,J6,"")</f>
        <v/>
      </c>
      <c r="AY6" s="91"/>
      <c r="AZ6" s="91" t="str">
        <f>IF('SAISIE ASL'!G6=5,L6,"")</f>
        <v/>
      </c>
      <c r="BA6" s="92"/>
      <c r="BB6" s="93"/>
      <c r="BC6" s="89"/>
      <c r="BD6" s="91" t="str">
        <f>IF('SAISIE ASL'!A6=31,H6,"")</f>
        <v/>
      </c>
      <c r="BE6" s="91"/>
      <c r="BF6" s="91" t="str">
        <f>IF('SAISIE ASL'!A6=31,J6,"")</f>
        <v/>
      </c>
      <c r="BG6" s="91"/>
      <c r="BH6" s="91" t="str">
        <f>IF('SAISIE ASL'!A6=31,L6,"")</f>
        <v/>
      </c>
      <c r="BI6" s="92"/>
      <c r="BJ6" s="93"/>
      <c r="BK6" s="94"/>
      <c r="BL6" s="91" t="str">
        <f>IF('SAISIE ASL'!A6=32,H6,"")</f>
        <v/>
      </c>
      <c r="BM6" s="91"/>
      <c r="BN6" s="91" t="str">
        <f>IF('SAISIE ASL'!A6=32,J6,"")</f>
        <v/>
      </c>
      <c r="BO6" s="91"/>
      <c r="BP6" s="91" t="str">
        <f>IF('SAISIE ASL'!A6=32,L6,"")</f>
        <v/>
      </c>
      <c r="BQ6" s="92"/>
      <c r="BR6" s="93"/>
      <c r="BS6" s="85"/>
      <c r="BT6" s="91" t="str">
        <f>IF('SAISIE ASL'!A6=33,H6,"")</f>
        <v/>
      </c>
      <c r="BU6" s="91"/>
      <c r="BV6" s="91" t="str">
        <f>IF('SAISIE ASL'!A6=33,J6,"")</f>
        <v/>
      </c>
      <c r="BW6" s="91"/>
      <c r="BX6" s="91" t="str">
        <f>IF('SAISIE ASL'!A6=33,L6,"")</f>
        <v/>
      </c>
      <c r="BY6" s="92"/>
      <c r="BZ6" s="93"/>
    </row>
    <row r="7" spans="1:78" ht="15" x14ac:dyDescent="0.2">
      <c r="A7">
        <f>'SAISIE ASL'!J7</f>
        <v>0</v>
      </c>
      <c r="B7" t="str">
        <f>'SAISIE ASL'!K7</f>
        <v/>
      </c>
      <c r="C7" t="str">
        <f>'SAISIE ASL'!L7</f>
        <v>L'outil de communication</v>
      </c>
      <c r="D7">
        <f>'SAISIE ASL'!M7</f>
        <v>0</v>
      </c>
      <c r="E7">
        <f>'SAISIE ASL'!N7</f>
        <v>0</v>
      </c>
      <c r="F7" s="89"/>
      <c r="G7" s="89"/>
      <c r="H7" s="89"/>
      <c r="I7" s="89"/>
      <c r="J7" s="89"/>
      <c r="K7" s="89"/>
      <c r="L7" s="89"/>
      <c r="M7" s="89"/>
      <c r="N7" s="90"/>
      <c r="O7" s="90"/>
      <c r="P7" s="91"/>
      <c r="Q7" s="91"/>
      <c r="R7" s="91"/>
      <c r="S7" s="91"/>
      <c r="T7" s="91"/>
      <c r="U7" s="92"/>
      <c r="V7" s="93"/>
      <c r="W7" s="91"/>
      <c r="X7" s="91"/>
      <c r="Y7" s="91"/>
      <c r="Z7" s="91"/>
      <c r="AA7" s="91"/>
      <c r="AB7" s="91"/>
      <c r="AC7" s="92"/>
      <c r="AD7" s="93"/>
      <c r="AE7" s="91"/>
      <c r="AF7" s="91"/>
      <c r="AG7" s="91"/>
      <c r="AH7" s="91"/>
      <c r="AI7" s="91"/>
      <c r="AJ7" s="91"/>
      <c r="AK7" s="92"/>
      <c r="AL7" s="93"/>
      <c r="AM7" s="91"/>
      <c r="AN7" s="91"/>
      <c r="AO7" s="91"/>
      <c r="AP7" s="91"/>
      <c r="AQ7" s="91"/>
      <c r="AR7" s="91"/>
      <c r="AS7" s="92"/>
      <c r="AT7" s="93"/>
      <c r="AU7" s="89"/>
      <c r="AV7" s="91"/>
      <c r="AW7" s="91"/>
      <c r="AX7" s="91"/>
      <c r="AY7" s="91"/>
      <c r="AZ7" s="91"/>
      <c r="BA7" s="92"/>
      <c r="BB7" s="93"/>
      <c r="BC7" s="89"/>
      <c r="BD7" s="91" t="str">
        <f>IF('SAISIE ASL'!A7=31,H7,"")</f>
        <v/>
      </c>
      <c r="BE7" s="91"/>
      <c r="BF7" s="91" t="str">
        <f>IF('SAISIE ASL'!A7=31,J7,"")</f>
        <v/>
      </c>
      <c r="BG7" s="91"/>
      <c r="BH7" s="91" t="str">
        <f>IF('SAISIE ASL'!A7=31,L7,"")</f>
        <v/>
      </c>
      <c r="BI7" s="92"/>
      <c r="BJ7" s="93"/>
      <c r="BK7" s="94"/>
      <c r="BL7" s="91" t="str">
        <f>IF('SAISIE ASL'!A7=32,H7,"")</f>
        <v/>
      </c>
      <c r="BM7" s="91"/>
      <c r="BN7" s="91" t="str">
        <f>IF('SAISIE ASL'!A7=32,J7,"")</f>
        <v/>
      </c>
      <c r="BO7" s="91"/>
      <c r="BP7" s="91" t="str">
        <f>IF('SAISIE ASL'!A7=32,L7,"")</f>
        <v/>
      </c>
      <c r="BQ7" s="92"/>
      <c r="BR7" s="93"/>
      <c r="BS7" s="85"/>
      <c r="BT7" s="91" t="str">
        <f>IF('SAISIE ASL'!A7=33,H7,"")</f>
        <v/>
      </c>
      <c r="BU7" s="91"/>
      <c r="BV7" s="91" t="str">
        <f>IF('SAISIE ASL'!A7=33,J7,"")</f>
        <v/>
      </c>
      <c r="BW7" s="91"/>
      <c r="BX7" s="91" t="str">
        <f>IF('SAISIE ASL'!A7=33,L7,"")</f>
        <v/>
      </c>
      <c r="BY7" s="92"/>
      <c r="BZ7" s="93"/>
    </row>
    <row r="8" spans="1:78" ht="15" x14ac:dyDescent="0.2">
      <c r="A8">
        <f>'SAISIE ASL'!J8</f>
        <v>200</v>
      </c>
      <c r="B8">
        <f>'SAISIE ASL'!K8</f>
        <v>4</v>
      </c>
      <c r="C8" t="str">
        <f>'SAISIE ASL'!L8</f>
        <v>Il existe une cohérence graphique entre les différents outils de communication de la structure.</v>
      </c>
      <c r="D8">
        <f>'SAISIE ASL'!M8</f>
        <v>1</v>
      </c>
      <c r="E8" t="str">
        <f>'SAISIE ASL'!N8</f>
        <v>OUI</v>
      </c>
      <c r="F8" s="89">
        <f>'SAISIE ASL'!M8</f>
        <v>1</v>
      </c>
      <c r="G8" s="89">
        <f>IF('SAISIE ASL'!N8="OUI",1,IF('SAISIE ASL'!N8="NON",0,IF('SAISIE ASL'!N8="Non Mesuré","",0)))</f>
        <v>1</v>
      </c>
      <c r="H8" s="89">
        <f>IF('SAISIE ASL'!N8&lt;&gt;"Non Mesuré",F8*G8,"")</f>
        <v>1</v>
      </c>
      <c r="I8" s="89"/>
      <c r="J8" s="89">
        <f>IF('SAISIE ASL'!N8="Non Mesuré",F8,0)</f>
        <v>0</v>
      </c>
      <c r="K8" s="89"/>
      <c r="L8" s="89">
        <f t="shared" ref="L8:L20" si="0">F8-J8</f>
        <v>1</v>
      </c>
      <c r="M8" s="89"/>
      <c r="N8" s="90"/>
      <c r="O8" s="90"/>
      <c r="P8" s="91">
        <f>IF('SAISIE ASL'!G8=1,H8,"")</f>
        <v>1</v>
      </c>
      <c r="Q8" s="91"/>
      <c r="R8" s="91">
        <f>IF('SAISIE ASL'!G8=1,J8,"")</f>
        <v>0</v>
      </c>
      <c r="S8" s="91"/>
      <c r="T8" s="91">
        <f>IF('SAISIE ASL'!G8=1,L8,"")</f>
        <v>1</v>
      </c>
      <c r="U8" s="92"/>
      <c r="V8" s="93"/>
      <c r="W8" s="91"/>
      <c r="X8" s="91" t="str">
        <f>IF('SAISIE ASL'!G8=2,H8,"")</f>
        <v/>
      </c>
      <c r="Y8" s="91"/>
      <c r="Z8" s="91" t="str">
        <f>IF('SAISIE ASL'!G8=2,J8,"")</f>
        <v/>
      </c>
      <c r="AA8" s="91"/>
      <c r="AB8" s="91" t="str">
        <f>IF('SAISIE ASL'!G8=2,L8,"")</f>
        <v/>
      </c>
      <c r="AC8" s="92"/>
      <c r="AD8" s="93"/>
      <c r="AE8" s="91"/>
      <c r="AF8" s="91" t="str">
        <f>IF('SAISIE ASL'!G8=3,H8,"")</f>
        <v/>
      </c>
      <c r="AG8" s="91"/>
      <c r="AH8" s="91" t="str">
        <f>IF('SAISIE ASL'!G8=3,J8,"")</f>
        <v/>
      </c>
      <c r="AI8" s="91"/>
      <c r="AJ8" s="91" t="str">
        <f>IF('SAISIE ASL'!G8=3,L8,"")</f>
        <v/>
      </c>
      <c r="AK8" s="92"/>
      <c r="AL8" s="93"/>
      <c r="AM8" s="91"/>
      <c r="AN8" s="91" t="str">
        <f>IF('SAISIE ASL'!G8=4,H8,"")</f>
        <v/>
      </c>
      <c r="AO8" s="91"/>
      <c r="AP8" s="91" t="str">
        <f>IF('SAISIE ASL'!G8=4,J8,"")</f>
        <v/>
      </c>
      <c r="AQ8" s="91"/>
      <c r="AR8" s="91" t="str">
        <f>IF('SAISIE ASL'!G8=4,L8,"")</f>
        <v/>
      </c>
      <c r="AS8" s="92"/>
      <c r="AT8" s="93"/>
      <c r="AU8" s="89"/>
      <c r="AV8" s="91" t="str">
        <f>IF('SAISIE ASL'!G8=5,H8,"")</f>
        <v/>
      </c>
      <c r="AW8" s="91"/>
      <c r="AX8" s="91" t="str">
        <f>IF('SAISIE ASL'!G8=5,J8,"")</f>
        <v/>
      </c>
      <c r="AY8" s="91"/>
      <c r="AZ8" s="91" t="str">
        <f>IF('SAISIE ASL'!G8=5,L8,"")</f>
        <v/>
      </c>
      <c r="BA8" s="92"/>
      <c r="BB8" s="93"/>
      <c r="BC8" s="89"/>
      <c r="BD8" s="91" t="str">
        <f>IF('SAISIE ASL'!A8=31,H8,"")</f>
        <v/>
      </c>
      <c r="BE8" s="91"/>
      <c r="BF8" s="91" t="str">
        <f>IF('SAISIE ASL'!A8=31,J8,"")</f>
        <v/>
      </c>
      <c r="BG8" s="91"/>
      <c r="BH8" s="91" t="str">
        <f>IF('SAISIE ASL'!A8=31,L8,"")</f>
        <v/>
      </c>
      <c r="BI8" s="92"/>
      <c r="BJ8" s="93"/>
      <c r="BK8" s="94"/>
      <c r="BL8" s="91" t="str">
        <f>IF('SAISIE ASL'!A8=32,H8,"")</f>
        <v/>
      </c>
      <c r="BM8" s="91"/>
      <c r="BN8" s="91" t="str">
        <f>IF('SAISIE ASL'!A8=32,J8,"")</f>
        <v/>
      </c>
      <c r="BO8" s="91"/>
      <c r="BP8" s="91" t="str">
        <f>IF('SAISIE ASL'!A8=32,L8,"")</f>
        <v/>
      </c>
      <c r="BQ8" s="92"/>
      <c r="BR8" s="93"/>
      <c r="BS8" s="85"/>
      <c r="BT8" s="91" t="str">
        <f>IF('SAISIE ASL'!A8=33,H8,"")</f>
        <v/>
      </c>
      <c r="BU8" s="91"/>
      <c r="BV8" s="91" t="str">
        <f>IF('SAISIE ASL'!A8=33,J8,"")</f>
        <v/>
      </c>
      <c r="BW8" s="91"/>
      <c r="BX8" s="91" t="str">
        <f>IF('SAISIE ASL'!A8=33,L8,"")</f>
        <v/>
      </c>
      <c r="BY8" s="92"/>
      <c r="BZ8" s="93"/>
    </row>
    <row r="9" spans="1:78" ht="15" x14ac:dyDescent="0.2">
      <c r="A9">
        <f>'SAISIE ASL'!J9</f>
        <v>3</v>
      </c>
      <c r="B9">
        <f>'SAISIE ASL'!K9</f>
        <v>5</v>
      </c>
      <c r="C9" t="str">
        <f>'SAISIE ASL'!L9</f>
        <v>La structure possède son propre outil de communication.</v>
      </c>
      <c r="D9">
        <f>'SAISIE ASL'!M9</f>
        <v>3</v>
      </c>
      <c r="E9" t="str">
        <f>'SAISIE ASL'!N9</f>
        <v>OUI</v>
      </c>
      <c r="F9" s="89">
        <f>'SAISIE ASL'!M9</f>
        <v>3</v>
      </c>
      <c r="G9" s="89">
        <f>IF('SAISIE ASL'!N9="OUI",1,IF('SAISIE ASL'!N9="NON",0,IF('SAISIE ASL'!N9="Non Mesuré","",0)))</f>
        <v>1</v>
      </c>
      <c r="H9" s="89">
        <f>IF('SAISIE ASL'!N9&lt;&gt;"Non Mesuré",F9*G9,"")</f>
        <v>3</v>
      </c>
      <c r="I9" s="89"/>
      <c r="J9" s="89">
        <f>IF('SAISIE ASL'!N9="Non Mesuré",F9,0)</f>
        <v>0</v>
      </c>
      <c r="K9" s="89"/>
      <c r="L9" s="89">
        <f t="shared" si="0"/>
        <v>3</v>
      </c>
      <c r="M9" s="89"/>
      <c r="N9" s="90"/>
      <c r="O9" s="90"/>
      <c r="P9" s="91">
        <f>IF('SAISIE ASL'!G9=1,H9,"")</f>
        <v>3</v>
      </c>
      <c r="Q9" s="91"/>
      <c r="R9" s="91">
        <f>IF('SAISIE ASL'!G9=1,J9,"")</f>
        <v>0</v>
      </c>
      <c r="S9" s="91"/>
      <c r="T9" s="91">
        <f>IF('SAISIE ASL'!G9=1,L9,"")</f>
        <v>3</v>
      </c>
      <c r="U9" s="92"/>
      <c r="V9" s="93"/>
      <c r="W9" s="91"/>
      <c r="X9" s="91" t="str">
        <f>IF('SAISIE ASL'!G9=2,H9,"")</f>
        <v/>
      </c>
      <c r="Y9" s="91"/>
      <c r="Z9" s="91" t="str">
        <f>IF('SAISIE ASL'!G9=2,J9,"")</f>
        <v/>
      </c>
      <c r="AA9" s="91"/>
      <c r="AB9" s="91" t="str">
        <f>IF('SAISIE ASL'!G9=2,L9,"")</f>
        <v/>
      </c>
      <c r="AC9" s="92"/>
      <c r="AD9" s="93"/>
      <c r="AE9" s="91"/>
      <c r="AF9" s="91" t="str">
        <f>IF('SAISIE ASL'!G9=3,H9,"")</f>
        <v/>
      </c>
      <c r="AG9" s="91"/>
      <c r="AH9" s="91" t="str">
        <f>IF('SAISIE ASL'!G9=3,J9,"")</f>
        <v/>
      </c>
      <c r="AI9" s="91"/>
      <c r="AJ9" s="91" t="str">
        <f>IF('SAISIE ASL'!G9=3,L9,"")</f>
        <v/>
      </c>
      <c r="AK9" s="92"/>
      <c r="AL9" s="93"/>
      <c r="AM9" s="91"/>
      <c r="AN9" s="91" t="str">
        <f>IF('SAISIE ASL'!G9=4,H9,"")</f>
        <v/>
      </c>
      <c r="AO9" s="91"/>
      <c r="AP9" s="91" t="str">
        <f>IF('SAISIE ASL'!G9=4,J9,"")</f>
        <v/>
      </c>
      <c r="AQ9" s="91"/>
      <c r="AR9" s="91" t="str">
        <f>IF('SAISIE ASL'!G9=4,L9,"")</f>
        <v/>
      </c>
      <c r="AS9" s="92"/>
      <c r="AT9" s="93"/>
      <c r="AU9" s="89"/>
      <c r="AV9" s="91" t="str">
        <f>IF('SAISIE ASL'!G9=5,H9,"")</f>
        <v/>
      </c>
      <c r="AW9" s="91"/>
      <c r="AX9" s="91" t="str">
        <f>IF('SAISIE ASL'!G9=5,J9,"")</f>
        <v/>
      </c>
      <c r="AY9" s="91"/>
      <c r="AZ9" s="91" t="str">
        <f>IF('SAISIE ASL'!G9=5,L9,"")</f>
        <v/>
      </c>
      <c r="BA9" s="92"/>
      <c r="BB9" s="93"/>
      <c r="BC9" s="89"/>
      <c r="BD9" s="91" t="str">
        <f>IF('SAISIE ASL'!A9=31,H9,"")</f>
        <v/>
      </c>
      <c r="BE9" s="91"/>
      <c r="BF9" s="91" t="str">
        <f>IF('SAISIE ASL'!A9=31,J9,"")</f>
        <v/>
      </c>
      <c r="BG9" s="91"/>
      <c r="BH9" s="91" t="str">
        <f>IF('SAISIE ASL'!A9=31,L9,"")</f>
        <v/>
      </c>
      <c r="BI9" s="92"/>
      <c r="BJ9" s="93"/>
      <c r="BK9" s="94"/>
      <c r="BL9" s="91" t="str">
        <f>IF('SAISIE ASL'!A9=32,H9,"")</f>
        <v/>
      </c>
      <c r="BM9" s="91"/>
      <c r="BN9" s="91" t="str">
        <f>IF('SAISIE ASL'!A9=32,J9,"")</f>
        <v/>
      </c>
      <c r="BO9" s="91"/>
      <c r="BP9" s="91" t="str">
        <f>IF('SAISIE ASL'!A9=32,L9,"")</f>
        <v/>
      </c>
      <c r="BQ9" s="92"/>
      <c r="BR9" s="93"/>
      <c r="BS9" s="85"/>
      <c r="BT9" s="91" t="str">
        <f>IF('SAISIE ASL'!A9=33,H9,"")</f>
        <v/>
      </c>
      <c r="BU9" s="91"/>
      <c r="BV9" s="91" t="str">
        <f>IF('SAISIE ASL'!A9=33,J9,"")</f>
        <v/>
      </c>
      <c r="BW9" s="91"/>
      <c r="BX9" s="91" t="str">
        <f>IF('SAISIE ASL'!A9=33,L9,"")</f>
        <v/>
      </c>
      <c r="BY9" s="92"/>
      <c r="BZ9" s="93"/>
    </row>
    <row r="10" spans="1:78" ht="15" x14ac:dyDescent="0.2">
      <c r="A10">
        <f>'SAISIE ASL'!J10</f>
        <v>3</v>
      </c>
      <c r="B10">
        <f>'SAISIE ASL'!K10</f>
        <v>6</v>
      </c>
      <c r="C10" t="str">
        <f>'SAISIE ASL'!L10</f>
        <v>La présentation de l'outil de communication est soignée et attractive.</v>
      </c>
      <c r="D10">
        <f>'SAISIE ASL'!M10</f>
        <v>3</v>
      </c>
      <c r="E10" t="str">
        <f>'SAISIE ASL'!N10</f>
        <v>Très Satisfaisant</v>
      </c>
      <c r="F10" s="89">
        <f>'SAISIE ASL'!M10</f>
        <v>3</v>
      </c>
      <c r="G10" s="89">
        <f>IF('SAISIE ASL'!N10="Très Satisfaisant",1,IF('SAISIE ASL'!N10="Satisfaisant",0.75,IF('SAISIE ASL'!N10="Insatisfaisant",0.25,IF('SAISIE ASL'!N10="Très Insatisfaisant",0,IF('SAISIE ASL'!N10="Non Mesuré","",0)))))</f>
        <v>1</v>
      </c>
      <c r="H10" s="89">
        <f>IF('SAISIE ASL'!N10&lt;&gt;"Non Mesuré",F10*G10,"")</f>
        <v>3</v>
      </c>
      <c r="I10" s="89"/>
      <c r="J10" s="89">
        <f>IF('SAISIE ASL'!N10="Non Mesuré",F10,0)</f>
        <v>0</v>
      </c>
      <c r="K10" s="89"/>
      <c r="L10" s="89">
        <f t="shared" si="0"/>
        <v>3</v>
      </c>
      <c r="M10" s="89"/>
      <c r="N10" s="90"/>
      <c r="O10" s="90"/>
      <c r="P10" s="91">
        <f>IF('SAISIE ASL'!G10=1,H10,"")</f>
        <v>3</v>
      </c>
      <c r="Q10" s="91"/>
      <c r="R10" s="91">
        <f>IF('SAISIE ASL'!G10=1,J10,"")</f>
        <v>0</v>
      </c>
      <c r="S10" s="91"/>
      <c r="T10" s="91">
        <f>IF('SAISIE ASL'!G10=1,L10,"")</f>
        <v>3</v>
      </c>
      <c r="U10" s="92"/>
      <c r="V10" s="93"/>
      <c r="W10" s="91"/>
      <c r="X10" s="91" t="str">
        <f>IF('SAISIE ASL'!G10=2,H10,"")</f>
        <v/>
      </c>
      <c r="Y10" s="91"/>
      <c r="Z10" s="91" t="str">
        <f>IF('SAISIE ASL'!G10=2,J10,"")</f>
        <v/>
      </c>
      <c r="AA10" s="91"/>
      <c r="AB10" s="91" t="str">
        <f>IF('SAISIE ASL'!G10=2,L10,"")</f>
        <v/>
      </c>
      <c r="AC10" s="92"/>
      <c r="AD10" s="93"/>
      <c r="AE10" s="91"/>
      <c r="AF10" s="91" t="str">
        <f>IF('SAISIE ASL'!G10=3,H10,"")</f>
        <v/>
      </c>
      <c r="AG10" s="91"/>
      <c r="AH10" s="91" t="str">
        <f>IF('SAISIE ASL'!G10=3,J10,"")</f>
        <v/>
      </c>
      <c r="AI10" s="91"/>
      <c r="AJ10" s="91" t="str">
        <f>IF('SAISIE ASL'!G10=3,L10,"")</f>
        <v/>
      </c>
      <c r="AK10" s="92"/>
      <c r="AL10" s="93"/>
      <c r="AM10" s="91"/>
      <c r="AN10" s="91" t="str">
        <f>IF('SAISIE ASL'!G10=4,H10,"")</f>
        <v/>
      </c>
      <c r="AO10" s="91"/>
      <c r="AP10" s="91" t="str">
        <f>IF('SAISIE ASL'!G10=4,J10,"")</f>
        <v/>
      </c>
      <c r="AQ10" s="91"/>
      <c r="AR10" s="91" t="str">
        <f>IF('SAISIE ASL'!G10=4,L10,"")</f>
        <v/>
      </c>
      <c r="AS10" s="92"/>
      <c r="AT10" s="93"/>
      <c r="AU10" s="89"/>
      <c r="AV10" s="91" t="str">
        <f>IF('SAISIE ASL'!G10=5,H10,"")</f>
        <v/>
      </c>
      <c r="AW10" s="91"/>
      <c r="AX10" s="91" t="str">
        <f>IF('SAISIE ASL'!G10=5,J10,"")</f>
        <v/>
      </c>
      <c r="AY10" s="91"/>
      <c r="AZ10" s="91" t="str">
        <f>IF('SAISIE ASL'!G10=5,L10,"")</f>
        <v/>
      </c>
      <c r="BA10" s="92"/>
      <c r="BB10" s="93"/>
      <c r="BC10" s="89"/>
      <c r="BD10" s="91" t="str">
        <f>IF('SAISIE ASL'!A10=31,H10,"")</f>
        <v/>
      </c>
      <c r="BE10" s="91"/>
      <c r="BF10" s="91" t="str">
        <f>IF('SAISIE ASL'!A10=31,J10,"")</f>
        <v/>
      </c>
      <c r="BG10" s="91"/>
      <c r="BH10" s="91" t="str">
        <f>IF('SAISIE ASL'!A10=31,L10,"")</f>
        <v/>
      </c>
      <c r="BI10" s="92"/>
      <c r="BJ10" s="93"/>
      <c r="BK10" s="94"/>
      <c r="BL10" s="91" t="str">
        <f>IF('SAISIE ASL'!A10=32,H10,"")</f>
        <v/>
      </c>
      <c r="BM10" s="91"/>
      <c r="BN10" s="91" t="str">
        <f>IF('SAISIE ASL'!A10=32,J10,"")</f>
        <v/>
      </c>
      <c r="BO10" s="91"/>
      <c r="BP10" s="91" t="str">
        <f>IF('SAISIE ASL'!A10=32,L10,"")</f>
        <v/>
      </c>
      <c r="BQ10" s="92"/>
      <c r="BR10" s="93"/>
      <c r="BS10" s="85"/>
      <c r="BT10" s="91" t="str">
        <f>IF('SAISIE ASL'!A10=33,H10,"")</f>
        <v/>
      </c>
      <c r="BU10" s="91"/>
      <c r="BV10" s="91" t="str">
        <f>IF('SAISIE ASL'!A10=33,J10,"")</f>
        <v/>
      </c>
      <c r="BW10" s="91"/>
      <c r="BX10" s="91" t="str">
        <f>IF('SAISIE ASL'!A10=33,L10,"")</f>
        <v/>
      </c>
      <c r="BY10" s="92"/>
      <c r="BZ10" s="93"/>
    </row>
    <row r="11" spans="1:78" ht="15" x14ac:dyDescent="0.2">
      <c r="A11">
        <f>'SAISIE ASL'!J11</f>
        <v>3</v>
      </c>
      <c r="B11">
        <f>'SAISIE ASL'!K11</f>
        <v>7</v>
      </c>
      <c r="C11" t="str">
        <f>'SAISIE ASL'!L11</f>
        <v xml:space="preserve">L'outil de communication est représentatif de l'offre. </v>
      </c>
      <c r="D11">
        <f>'SAISIE ASL'!M11</f>
        <v>3</v>
      </c>
      <c r="E11" t="str">
        <f>'SAISIE ASL'!N11</f>
        <v>OUI</v>
      </c>
      <c r="F11" s="89">
        <f>'SAISIE ASL'!M11</f>
        <v>3</v>
      </c>
      <c r="G11" s="89">
        <f>IF('SAISIE ASL'!N11="OUI",1,IF('SAISIE ASL'!N11="NON",0,IF('SAISIE ASL'!N11="Non Mesuré","",0)))</f>
        <v>1</v>
      </c>
      <c r="H11" s="89">
        <f>IF('SAISIE ASL'!N11&lt;&gt;"Non Mesuré",F11*G11,"")</f>
        <v>3</v>
      </c>
      <c r="I11" s="89"/>
      <c r="J11" s="89">
        <f>IF('SAISIE ASL'!N11="Non Mesuré",F11,0)</f>
        <v>0</v>
      </c>
      <c r="K11" s="89"/>
      <c r="L11" s="89">
        <f t="shared" si="0"/>
        <v>3</v>
      </c>
      <c r="M11" s="89"/>
      <c r="N11" s="90"/>
      <c r="O11" s="90"/>
      <c r="P11" s="91">
        <f>IF('SAISIE ASL'!G11=1,H11,"")</f>
        <v>3</v>
      </c>
      <c r="Q11" s="91"/>
      <c r="R11" s="91">
        <f>IF('SAISIE ASL'!G11=1,J11,"")</f>
        <v>0</v>
      </c>
      <c r="S11" s="91"/>
      <c r="T11" s="91">
        <f>IF('SAISIE ASL'!G11=1,L11,"")</f>
        <v>3</v>
      </c>
      <c r="U11" s="92"/>
      <c r="V11" s="93"/>
      <c r="W11" s="91"/>
      <c r="X11" s="91" t="str">
        <f>IF('SAISIE ASL'!G11=2,H11,"")</f>
        <v/>
      </c>
      <c r="Y11" s="91"/>
      <c r="Z11" s="91" t="str">
        <f>IF('SAISIE ASL'!G11=2,J11,"")</f>
        <v/>
      </c>
      <c r="AA11" s="91"/>
      <c r="AB11" s="91" t="str">
        <f>IF('SAISIE ASL'!G11=2,L11,"")</f>
        <v/>
      </c>
      <c r="AC11" s="92"/>
      <c r="AD11" s="93"/>
      <c r="AE11" s="91"/>
      <c r="AF11" s="91" t="str">
        <f>IF('SAISIE ASL'!G11=3,H11,"")</f>
        <v/>
      </c>
      <c r="AG11" s="91"/>
      <c r="AH11" s="91" t="str">
        <f>IF('SAISIE ASL'!G11=3,J11,"")</f>
        <v/>
      </c>
      <c r="AI11" s="91"/>
      <c r="AJ11" s="91" t="str">
        <f>IF('SAISIE ASL'!G11=3,L11,"")</f>
        <v/>
      </c>
      <c r="AK11" s="92"/>
      <c r="AL11" s="93"/>
      <c r="AM11" s="91"/>
      <c r="AN11" s="91" t="str">
        <f>IF('SAISIE ASL'!G11=4,H11,"")</f>
        <v/>
      </c>
      <c r="AO11" s="91"/>
      <c r="AP11" s="91" t="str">
        <f>IF('SAISIE ASL'!G11=4,J11,"")</f>
        <v/>
      </c>
      <c r="AQ11" s="91"/>
      <c r="AR11" s="91" t="str">
        <f>IF('SAISIE ASL'!G11=4,L11,"")</f>
        <v/>
      </c>
      <c r="AS11" s="92"/>
      <c r="AT11" s="93"/>
      <c r="AU11" s="89"/>
      <c r="AV11" s="91" t="str">
        <f>IF('SAISIE ASL'!G11=5,H11,"")</f>
        <v/>
      </c>
      <c r="AW11" s="91"/>
      <c r="AX11" s="91" t="str">
        <f>IF('SAISIE ASL'!G11=5,J11,"")</f>
        <v/>
      </c>
      <c r="AY11" s="91"/>
      <c r="AZ11" s="91" t="str">
        <f>IF('SAISIE ASL'!G11=5,L11,"")</f>
        <v/>
      </c>
      <c r="BA11" s="92"/>
      <c r="BB11" s="93"/>
      <c r="BC11" s="89"/>
      <c r="BD11" s="91" t="str">
        <f>IF('SAISIE ASL'!A11=31,H11,"")</f>
        <v/>
      </c>
      <c r="BE11" s="91"/>
      <c r="BF11" s="91" t="str">
        <f>IF('SAISIE ASL'!A11=31,J11,"")</f>
        <v/>
      </c>
      <c r="BG11" s="91"/>
      <c r="BH11" s="91" t="str">
        <f>IF('SAISIE ASL'!A11=31,L11,"")</f>
        <v/>
      </c>
      <c r="BI11" s="92"/>
      <c r="BJ11" s="93"/>
      <c r="BK11" s="94"/>
      <c r="BL11" s="91" t="str">
        <f>IF('SAISIE ASL'!A11=32,H11,"")</f>
        <v/>
      </c>
      <c r="BM11" s="91"/>
      <c r="BN11" s="91" t="str">
        <f>IF('SAISIE ASL'!A11=32,J11,"")</f>
        <v/>
      </c>
      <c r="BO11" s="91"/>
      <c r="BP11" s="91" t="str">
        <f>IF('SAISIE ASL'!A11=32,L11,"")</f>
        <v/>
      </c>
      <c r="BQ11" s="92"/>
      <c r="BR11" s="93"/>
      <c r="BS11" s="85"/>
      <c r="BT11" s="91" t="str">
        <f>IF('SAISIE ASL'!A11=33,H11,"")</f>
        <v/>
      </c>
      <c r="BU11" s="91"/>
      <c r="BV11" s="91" t="str">
        <f>IF('SAISIE ASL'!A11=33,J11,"")</f>
        <v/>
      </c>
      <c r="BW11" s="91"/>
      <c r="BX11" s="91" t="str">
        <f>IF('SAISIE ASL'!A11=33,L11,"")</f>
        <v/>
      </c>
      <c r="BY11" s="92"/>
      <c r="BZ11" s="93"/>
    </row>
    <row r="12" spans="1:78" ht="15" x14ac:dyDescent="0.2">
      <c r="A12">
        <f>'SAISIE ASL'!J12</f>
        <v>3</v>
      </c>
      <c r="B12">
        <f>'SAISIE ASL'!K12</f>
        <v>8</v>
      </c>
      <c r="C12" t="str">
        <f>'SAISIE ASL'!L12</f>
        <v>L'outil de communication contient les coordonnées du site : nom, adresse, site internet et courriel, numéro de téléphone.</v>
      </c>
      <c r="D12">
        <f>'SAISIE ASL'!M12</f>
        <v>1</v>
      </c>
      <c r="E12" t="str">
        <f>'SAISIE ASL'!N12</f>
        <v>OUI</v>
      </c>
      <c r="F12" s="89">
        <f>'SAISIE ASL'!M12</f>
        <v>1</v>
      </c>
      <c r="G12" s="89">
        <f>IF('SAISIE ASL'!N12="OUI",1,IF('SAISIE ASL'!N12="NON",0,IF('SAISIE ASL'!N12="Non Mesuré","",0)))</f>
        <v>1</v>
      </c>
      <c r="H12" s="89">
        <f>IF('SAISIE ASL'!N12&lt;&gt;"Non Mesuré",F12*G12,"")</f>
        <v>1</v>
      </c>
      <c r="I12" s="89"/>
      <c r="J12" s="89">
        <f>IF('SAISIE ASL'!N12="Non Mesuré",F12,0)</f>
        <v>0</v>
      </c>
      <c r="K12" s="89"/>
      <c r="L12" s="89">
        <f t="shared" si="0"/>
        <v>1</v>
      </c>
      <c r="M12" s="89"/>
      <c r="N12" s="90"/>
      <c r="O12" s="90"/>
      <c r="P12" s="91">
        <f>IF('SAISIE ASL'!G12=1,H12,"")</f>
        <v>1</v>
      </c>
      <c r="Q12" s="91"/>
      <c r="R12" s="91">
        <f>IF('SAISIE ASL'!G12=1,J12,"")</f>
        <v>0</v>
      </c>
      <c r="S12" s="91"/>
      <c r="T12" s="91">
        <f>IF('SAISIE ASL'!G12=1,L12,"")</f>
        <v>1</v>
      </c>
      <c r="U12" s="92"/>
      <c r="V12" s="93"/>
      <c r="W12" s="91"/>
      <c r="X12" s="91" t="str">
        <f>IF('SAISIE ASL'!G12=2,H12,"")</f>
        <v/>
      </c>
      <c r="Y12" s="91"/>
      <c r="Z12" s="91" t="str">
        <f>IF('SAISIE ASL'!G12=2,J12,"")</f>
        <v/>
      </c>
      <c r="AA12" s="91"/>
      <c r="AB12" s="91" t="str">
        <f>IF('SAISIE ASL'!G12=2,L12,"")</f>
        <v/>
      </c>
      <c r="AC12" s="92"/>
      <c r="AD12" s="93"/>
      <c r="AE12" s="91"/>
      <c r="AF12" s="91" t="str">
        <f>IF('SAISIE ASL'!G12=3,H12,"")</f>
        <v/>
      </c>
      <c r="AG12" s="91"/>
      <c r="AH12" s="91" t="str">
        <f>IF('SAISIE ASL'!G12=3,J12,"")</f>
        <v/>
      </c>
      <c r="AI12" s="91"/>
      <c r="AJ12" s="91" t="str">
        <f>IF('SAISIE ASL'!G12=3,L12,"")</f>
        <v/>
      </c>
      <c r="AK12" s="92"/>
      <c r="AL12" s="93"/>
      <c r="AM12" s="91"/>
      <c r="AN12" s="91" t="str">
        <f>IF('SAISIE ASL'!G12=4,H12,"")</f>
        <v/>
      </c>
      <c r="AO12" s="91"/>
      <c r="AP12" s="91" t="str">
        <f>IF('SAISIE ASL'!G12=4,J12,"")</f>
        <v/>
      </c>
      <c r="AQ12" s="91"/>
      <c r="AR12" s="91" t="str">
        <f>IF('SAISIE ASL'!G12=4,L12,"")</f>
        <v/>
      </c>
      <c r="AS12" s="92"/>
      <c r="AT12" s="93"/>
      <c r="AU12" s="89"/>
      <c r="AV12" s="91" t="str">
        <f>IF('SAISIE ASL'!G12=5,H12,"")</f>
        <v/>
      </c>
      <c r="AW12" s="91"/>
      <c r="AX12" s="91" t="str">
        <f>IF('SAISIE ASL'!G12=5,J12,"")</f>
        <v/>
      </c>
      <c r="AY12" s="91"/>
      <c r="AZ12" s="91" t="str">
        <f>IF('SAISIE ASL'!G12=5,L12,"")</f>
        <v/>
      </c>
      <c r="BA12" s="92"/>
      <c r="BB12" s="93"/>
      <c r="BC12" s="89"/>
      <c r="BD12" s="91" t="str">
        <f>IF('SAISIE ASL'!A12=31,H12,"")</f>
        <v/>
      </c>
      <c r="BE12" s="91"/>
      <c r="BF12" s="91" t="str">
        <f>IF('SAISIE ASL'!A12=31,J12,"")</f>
        <v/>
      </c>
      <c r="BG12" s="91"/>
      <c r="BH12" s="91" t="str">
        <f>IF('SAISIE ASL'!A12=31,L12,"")</f>
        <v/>
      </c>
      <c r="BI12" s="92"/>
      <c r="BJ12" s="93"/>
      <c r="BK12" s="94"/>
      <c r="BL12" s="91" t="str">
        <f>IF('SAISIE ASL'!A12=32,H12,"")</f>
        <v/>
      </c>
      <c r="BM12" s="91"/>
      <c r="BN12" s="91" t="str">
        <f>IF('SAISIE ASL'!A12=32,J12,"")</f>
        <v/>
      </c>
      <c r="BO12" s="91"/>
      <c r="BP12" s="91" t="str">
        <f>IF('SAISIE ASL'!A12=32,L12,"")</f>
        <v/>
      </c>
      <c r="BQ12" s="92"/>
      <c r="BR12" s="93"/>
      <c r="BS12" s="85"/>
      <c r="BT12" s="91" t="str">
        <f>IF('SAISIE ASL'!A12=33,H12,"")</f>
        <v/>
      </c>
      <c r="BU12" s="91"/>
      <c r="BV12" s="91" t="str">
        <f>IF('SAISIE ASL'!A12=33,J12,"")</f>
        <v/>
      </c>
      <c r="BW12" s="91"/>
      <c r="BX12" s="91" t="str">
        <f>IF('SAISIE ASL'!A12=33,L12,"")</f>
        <v/>
      </c>
      <c r="BY12" s="92"/>
      <c r="BZ12" s="93"/>
    </row>
    <row r="13" spans="1:78" ht="15" x14ac:dyDescent="0.2">
      <c r="A13">
        <f>'SAISIE ASL'!J13</f>
        <v>3</v>
      </c>
      <c r="B13">
        <f>'SAISIE ASL'!K13</f>
        <v>9</v>
      </c>
      <c r="C13" t="str">
        <f>'SAISIE ASL'!L13</f>
        <v>L'outil de communication contient des informations sur l'offre d'activités : types d'activités, présentation du contenu, durée, âge minimum (si minimum requis), niveau exigé (si minimum requis), restrictions d'activité (conditions météorologiques).</v>
      </c>
      <c r="D13">
        <f>'SAISIE ASL'!M13</f>
        <v>1</v>
      </c>
      <c r="E13" t="str">
        <f>'SAISIE ASL'!N13</f>
        <v>OUI</v>
      </c>
      <c r="F13" s="89">
        <f>'SAISIE ASL'!M13</f>
        <v>1</v>
      </c>
      <c r="G13" s="89">
        <f>IF('SAISIE ASL'!N13="OUI",1,IF('SAISIE ASL'!N13="NON",0,IF('SAISIE ASL'!N13="Non Mesuré","",0)))</f>
        <v>1</v>
      </c>
      <c r="H13" s="89">
        <f>IF('SAISIE ASL'!N13&lt;&gt;"Non Mesuré",F13*G13,"")</f>
        <v>1</v>
      </c>
      <c r="I13" s="89"/>
      <c r="J13" s="89">
        <f>IF('SAISIE ASL'!N13="Non Mesuré",F13,0)</f>
        <v>0</v>
      </c>
      <c r="K13" s="89"/>
      <c r="L13" s="89">
        <f t="shared" si="0"/>
        <v>1</v>
      </c>
      <c r="M13" s="89"/>
      <c r="N13" s="90"/>
      <c r="O13" s="90"/>
      <c r="P13" s="91">
        <f>IF('SAISIE ASL'!G13=1,H13,"")</f>
        <v>1</v>
      </c>
      <c r="Q13" s="91"/>
      <c r="R13" s="91">
        <f>IF('SAISIE ASL'!G13=1,J13,"")</f>
        <v>0</v>
      </c>
      <c r="S13" s="91"/>
      <c r="T13" s="91">
        <f>IF('SAISIE ASL'!G13=1,L13,"")</f>
        <v>1</v>
      </c>
      <c r="U13" s="92"/>
      <c r="V13" s="93"/>
      <c r="W13" s="91"/>
      <c r="X13" s="91" t="str">
        <f>IF('SAISIE ASL'!G13=2,H13,"")</f>
        <v/>
      </c>
      <c r="Y13" s="91"/>
      <c r="Z13" s="91" t="str">
        <f>IF('SAISIE ASL'!G13=2,J13,"")</f>
        <v/>
      </c>
      <c r="AA13" s="91"/>
      <c r="AB13" s="91" t="str">
        <f>IF('SAISIE ASL'!G13=2,L13,"")</f>
        <v/>
      </c>
      <c r="AC13" s="92"/>
      <c r="AD13" s="93"/>
      <c r="AE13" s="91"/>
      <c r="AF13" s="91" t="str">
        <f>IF('SAISIE ASL'!G13=3,H13,"")</f>
        <v/>
      </c>
      <c r="AG13" s="91"/>
      <c r="AH13" s="91" t="str">
        <f>IF('SAISIE ASL'!G13=3,J13,"")</f>
        <v/>
      </c>
      <c r="AI13" s="91"/>
      <c r="AJ13" s="91" t="str">
        <f>IF('SAISIE ASL'!G13=3,L13,"")</f>
        <v/>
      </c>
      <c r="AK13" s="92"/>
      <c r="AL13" s="93"/>
      <c r="AM13" s="91"/>
      <c r="AN13" s="91" t="str">
        <f>IF('SAISIE ASL'!G13=4,H13,"")</f>
        <v/>
      </c>
      <c r="AO13" s="91"/>
      <c r="AP13" s="91" t="str">
        <f>IF('SAISIE ASL'!G13=4,J13,"")</f>
        <v/>
      </c>
      <c r="AQ13" s="91"/>
      <c r="AR13" s="91" t="str">
        <f>IF('SAISIE ASL'!G13=4,L13,"")</f>
        <v/>
      </c>
      <c r="AS13" s="92"/>
      <c r="AT13" s="93"/>
      <c r="AU13" s="89"/>
      <c r="AV13" s="91" t="str">
        <f>IF('SAISIE ASL'!G13=5,H13,"")</f>
        <v/>
      </c>
      <c r="AW13" s="91"/>
      <c r="AX13" s="91" t="str">
        <f>IF('SAISIE ASL'!G13=5,J13,"")</f>
        <v/>
      </c>
      <c r="AY13" s="91"/>
      <c r="AZ13" s="91" t="str">
        <f>IF('SAISIE ASL'!G13=5,L13,"")</f>
        <v/>
      </c>
      <c r="BA13" s="92"/>
      <c r="BB13" s="93"/>
      <c r="BC13" s="89"/>
      <c r="BD13" s="91" t="str">
        <f>IF('SAISIE ASL'!A13=31,H13,"")</f>
        <v/>
      </c>
      <c r="BE13" s="91"/>
      <c r="BF13" s="91" t="str">
        <f>IF('SAISIE ASL'!A13=31,J13,"")</f>
        <v/>
      </c>
      <c r="BG13" s="91"/>
      <c r="BH13" s="91" t="str">
        <f>IF('SAISIE ASL'!A13=31,L13,"")</f>
        <v/>
      </c>
      <c r="BI13" s="92"/>
      <c r="BJ13" s="93"/>
      <c r="BK13" s="94"/>
      <c r="BL13" s="91" t="str">
        <f>IF('SAISIE ASL'!A13=32,H13,"")</f>
        <v/>
      </c>
      <c r="BM13" s="91"/>
      <c r="BN13" s="91" t="str">
        <f>IF('SAISIE ASL'!A13=32,J13,"")</f>
        <v/>
      </c>
      <c r="BO13" s="91"/>
      <c r="BP13" s="91" t="str">
        <f>IF('SAISIE ASL'!A13=32,L13,"")</f>
        <v/>
      </c>
      <c r="BQ13" s="92"/>
      <c r="BR13" s="93"/>
      <c r="BS13" s="85"/>
      <c r="BT13" s="91" t="str">
        <f>IF('SAISIE ASL'!A13=33,H13,"")</f>
        <v/>
      </c>
      <c r="BU13" s="91"/>
      <c r="BV13" s="91" t="str">
        <f>IF('SAISIE ASL'!A13=33,J13,"")</f>
        <v/>
      </c>
      <c r="BW13" s="91"/>
      <c r="BX13" s="91" t="str">
        <f>IF('SAISIE ASL'!A13=33,L13,"")</f>
        <v/>
      </c>
      <c r="BY13" s="92"/>
      <c r="BZ13" s="93"/>
    </row>
    <row r="14" spans="1:78" ht="15" x14ac:dyDescent="0.2">
      <c r="A14">
        <f>'SAISIE ASL'!J14</f>
        <v>3</v>
      </c>
      <c r="B14">
        <f>'SAISIE ASL'!K14</f>
        <v>10</v>
      </c>
      <c r="C14" t="str">
        <f>'SAISIE ASL'!L14</f>
        <v>L'outil de communication contient les informations pratiques suivantes : les périodes d'ouverture, le tarif des visites, moyens de paiement acceptés, accueil des personnes en situation de handicap, services annexes (prêt de matériel, transport, etc.).</v>
      </c>
      <c r="D14">
        <f>'SAISIE ASL'!M14</f>
        <v>1</v>
      </c>
      <c r="E14" t="str">
        <f>'SAISIE ASL'!N14</f>
        <v>OUI</v>
      </c>
      <c r="F14" s="89">
        <f>'SAISIE ASL'!M14</f>
        <v>1</v>
      </c>
      <c r="G14" s="89">
        <f>IF('SAISIE ASL'!N14="OUI",1,IF('SAISIE ASL'!N14="NON",0,IF('SAISIE ASL'!N14="Non Mesuré","",0)))</f>
        <v>1</v>
      </c>
      <c r="H14" s="89">
        <f>IF('SAISIE ASL'!N14&lt;&gt;"Non Mesuré",F14*G14,"")</f>
        <v>1</v>
      </c>
      <c r="I14" s="89"/>
      <c r="J14" s="89">
        <f>IF('SAISIE ASL'!N14="Non Mesuré",F14,0)</f>
        <v>0</v>
      </c>
      <c r="K14" s="89"/>
      <c r="L14" s="89">
        <f t="shared" si="0"/>
        <v>1</v>
      </c>
      <c r="M14" s="89"/>
      <c r="N14" s="90"/>
      <c r="O14" s="90"/>
      <c r="P14" s="91">
        <f>IF('SAISIE ASL'!G14=1,H14,"")</f>
        <v>1</v>
      </c>
      <c r="Q14" s="91"/>
      <c r="R14" s="91">
        <f>IF('SAISIE ASL'!G14=1,J14,"")</f>
        <v>0</v>
      </c>
      <c r="S14" s="91"/>
      <c r="T14" s="91">
        <f>IF('SAISIE ASL'!G14=1,L14,"")</f>
        <v>1</v>
      </c>
      <c r="U14" s="92"/>
      <c r="V14" s="93"/>
      <c r="W14" s="91"/>
      <c r="X14" s="91" t="str">
        <f>IF('SAISIE ASL'!G14=2,H14,"")</f>
        <v/>
      </c>
      <c r="Y14" s="91"/>
      <c r="Z14" s="91" t="str">
        <f>IF('SAISIE ASL'!G14=2,J14,"")</f>
        <v/>
      </c>
      <c r="AA14" s="91"/>
      <c r="AB14" s="91" t="str">
        <f>IF('SAISIE ASL'!G14=2,L14,"")</f>
        <v/>
      </c>
      <c r="AC14" s="92"/>
      <c r="AD14" s="93"/>
      <c r="AE14" s="91"/>
      <c r="AF14" s="91" t="str">
        <f>IF('SAISIE ASL'!G14=3,H14,"")</f>
        <v/>
      </c>
      <c r="AG14" s="91"/>
      <c r="AH14" s="91" t="str">
        <f>IF('SAISIE ASL'!G14=3,J14,"")</f>
        <v/>
      </c>
      <c r="AI14" s="91"/>
      <c r="AJ14" s="91" t="str">
        <f>IF('SAISIE ASL'!G14=3,L14,"")</f>
        <v/>
      </c>
      <c r="AK14" s="92"/>
      <c r="AL14" s="93"/>
      <c r="AM14" s="91"/>
      <c r="AN14" s="91" t="str">
        <f>IF('SAISIE ASL'!G14=4,H14,"")</f>
        <v/>
      </c>
      <c r="AO14" s="91"/>
      <c r="AP14" s="91" t="str">
        <f>IF('SAISIE ASL'!G14=4,J14,"")</f>
        <v/>
      </c>
      <c r="AQ14" s="91"/>
      <c r="AR14" s="91" t="str">
        <f>IF('SAISIE ASL'!G14=4,L14,"")</f>
        <v/>
      </c>
      <c r="AS14" s="92"/>
      <c r="AT14" s="93"/>
      <c r="AU14" s="89"/>
      <c r="AV14" s="91" t="str">
        <f>IF('SAISIE ASL'!G14=5,H14,"")</f>
        <v/>
      </c>
      <c r="AW14" s="91"/>
      <c r="AX14" s="91" t="str">
        <f>IF('SAISIE ASL'!G14=5,J14,"")</f>
        <v/>
      </c>
      <c r="AY14" s="91"/>
      <c r="AZ14" s="91" t="str">
        <f>IF('SAISIE ASL'!G14=5,L14,"")</f>
        <v/>
      </c>
      <c r="BA14" s="92"/>
      <c r="BB14" s="93"/>
      <c r="BC14" s="89"/>
      <c r="BD14" s="91" t="str">
        <f>IF('SAISIE ASL'!A14=31,H14,"")</f>
        <v/>
      </c>
      <c r="BE14" s="91"/>
      <c r="BF14" s="91" t="str">
        <f>IF('SAISIE ASL'!A14=31,J14,"")</f>
        <v/>
      </c>
      <c r="BG14" s="91"/>
      <c r="BH14" s="91" t="str">
        <f>IF('SAISIE ASL'!A14=31,L14,"")</f>
        <v/>
      </c>
      <c r="BI14" s="92"/>
      <c r="BJ14" s="93"/>
      <c r="BK14" s="94"/>
      <c r="BL14" s="91" t="str">
        <f>IF('SAISIE ASL'!A14=32,H14,"")</f>
        <v/>
      </c>
      <c r="BM14" s="91"/>
      <c r="BN14" s="91" t="str">
        <f>IF('SAISIE ASL'!A14=32,J14,"")</f>
        <v/>
      </c>
      <c r="BO14" s="91"/>
      <c r="BP14" s="91" t="str">
        <f>IF('SAISIE ASL'!A14=32,L14,"")</f>
        <v/>
      </c>
      <c r="BQ14" s="92"/>
      <c r="BR14" s="93"/>
      <c r="BS14" s="85"/>
      <c r="BT14" s="91" t="str">
        <f>IF('SAISIE ASL'!A14=33,H14,"")</f>
        <v/>
      </c>
      <c r="BU14" s="91"/>
      <c r="BV14" s="91" t="str">
        <f>IF('SAISIE ASL'!A14=33,J14,"")</f>
        <v/>
      </c>
      <c r="BW14" s="91"/>
      <c r="BX14" s="91" t="str">
        <f>IF('SAISIE ASL'!A14=33,L14,"")</f>
        <v/>
      </c>
      <c r="BY14" s="92"/>
      <c r="BZ14" s="93"/>
    </row>
    <row r="15" spans="1:78" ht="15" x14ac:dyDescent="0.2">
      <c r="A15">
        <f>'SAISIE ASL'!J15</f>
        <v>3</v>
      </c>
      <c r="B15">
        <f>'SAISIE ASL'!K15</f>
        <v>11</v>
      </c>
      <c r="C15" t="str">
        <f>'SAISIE ASL'!L15</f>
        <v>L'outil de communication contient des informations sur l'accès à la structure</v>
      </c>
      <c r="D15">
        <f>'SAISIE ASL'!M15</f>
        <v>1</v>
      </c>
      <c r="E15" t="str">
        <f>'SAISIE ASL'!N15</f>
        <v>OUI</v>
      </c>
      <c r="F15" s="89">
        <f>'SAISIE ASL'!M15</f>
        <v>1</v>
      </c>
      <c r="G15" s="89">
        <f>IF('SAISIE ASL'!N15="OUI",1,IF('SAISIE ASL'!N15="NON",0,IF('SAISIE ASL'!N15="Non Mesuré","",0)))</f>
        <v>1</v>
      </c>
      <c r="H15" s="89">
        <f>IF('SAISIE ASL'!N15&lt;&gt;"Non Mesuré",F15*G15,"")</f>
        <v>1</v>
      </c>
      <c r="I15" s="89"/>
      <c r="J15" s="89">
        <f>IF('SAISIE ASL'!N15="Non Mesuré",F15,0)</f>
        <v>0</v>
      </c>
      <c r="K15" s="89"/>
      <c r="L15" s="89">
        <f t="shared" si="0"/>
        <v>1</v>
      </c>
      <c r="M15" s="89"/>
      <c r="N15" s="90"/>
      <c r="O15" s="90"/>
      <c r="P15" s="91">
        <f>IF('SAISIE ASL'!G15=1,H15,"")</f>
        <v>1</v>
      </c>
      <c r="Q15" s="91"/>
      <c r="R15" s="91">
        <f>IF('SAISIE ASL'!G15=1,J15,"")</f>
        <v>0</v>
      </c>
      <c r="S15" s="91"/>
      <c r="T15" s="91">
        <f>IF('SAISIE ASL'!G15=1,L15,"")</f>
        <v>1</v>
      </c>
      <c r="U15" s="92"/>
      <c r="V15" s="93"/>
      <c r="W15" s="91"/>
      <c r="X15" s="91" t="str">
        <f>IF('SAISIE ASL'!G15=2,H15,"")</f>
        <v/>
      </c>
      <c r="Y15" s="91"/>
      <c r="Z15" s="91" t="str">
        <f>IF('SAISIE ASL'!G15=2,J15,"")</f>
        <v/>
      </c>
      <c r="AA15" s="91"/>
      <c r="AB15" s="91" t="str">
        <f>IF('SAISIE ASL'!G15=2,L15,"")</f>
        <v/>
      </c>
      <c r="AC15" s="92"/>
      <c r="AD15" s="93"/>
      <c r="AE15" s="91"/>
      <c r="AF15" s="91" t="str">
        <f>IF('SAISIE ASL'!G15=3,H15,"")</f>
        <v/>
      </c>
      <c r="AG15" s="91"/>
      <c r="AH15" s="91" t="str">
        <f>IF('SAISIE ASL'!G15=3,J15,"")</f>
        <v/>
      </c>
      <c r="AI15" s="91"/>
      <c r="AJ15" s="91" t="str">
        <f>IF('SAISIE ASL'!G15=3,L15,"")</f>
        <v/>
      </c>
      <c r="AK15" s="92"/>
      <c r="AL15" s="93"/>
      <c r="AM15" s="91"/>
      <c r="AN15" s="91" t="str">
        <f>IF('SAISIE ASL'!G15=4,H15,"")</f>
        <v/>
      </c>
      <c r="AO15" s="91"/>
      <c r="AP15" s="91" t="str">
        <f>IF('SAISIE ASL'!G15=4,J15,"")</f>
        <v/>
      </c>
      <c r="AQ15" s="91"/>
      <c r="AR15" s="91" t="str">
        <f>IF('SAISIE ASL'!G15=4,L15,"")</f>
        <v/>
      </c>
      <c r="AS15" s="92"/>
      <c r="AT15" s="93"/>
      <c r="AU15" s="89"/>
      <c r="AV15" s="91" t="str">
        <f>IF('SAISIE ASL'!G15=5,H15,"")</f>
        <v/>
      </c>
      <c r="AW15" s="91"/>
      <c r="AX15" s="91" t="str">
        <f>IF('SAISIE ASL'!G15=5,J15,"")</f>
        <v/>
      </c>
      <c r="AY15" s="91"/>
      <c r="AZ15" s="91" t="str">
        <f>IF('SAISIE ASL'!G15=5,L15,"")</f>
        <v/>
      </c>
      <c r="BA15" s="92"/>
      <c r="BB15" s="93"/>
      <c r="BC15" s="89"/>
      <c r="BD15" s="91" t="str">
        <f>IF('SAISIE ASL'!A15=31,H15,"")</f>
        <v/>
      </c>
      <c r="BE15" s="91"/>
      <c r="BF15" s="91" t="str">
        <f>IF('SAISIE ASL'!A15=31,J15,"")</f>
        <v/>
      </c>
      <c r="BG15" s="91"/>
      <c r="BH15" s="91" t="str">
        <f>IF('SAISIE ASL'!A15=31,L15,"")</f>
        <v/>
      </c>
      <c r="BI15" s="92"/>
      <c r="BJ15" s="93"/>
      <c r="BK15" s="94"/>
      <c r="BL15" s="91" t="str">
        <f>IF('SAISIE ASL'!A15=32,H15,"")</f>
        <v/>
      </c>
      <c r="BM15" s="91"/>
      <c r="BN15" s="91" t="str">
        <f>IF('SAISIE ASL'!A15=32,J15,"")</f>
        <v/>
      </c>
      <c r="BO15" s="91"/>
      <c r="BP15" s="91" t="str">
        <f>IF('SAISIE ASL'!A15=32,L15,"")</f>
        <v/>
      </c>
      <c r="BQ15" s="92"/>
      <c r="BR15" s="93"/>
      <c r="BS15" s="85"/>
      <c r="BT15" s="91" t="str">
        <f>IF('SAISIE ASL'!A15=33,H15,"")</f>
        <v/>
      </c>
      <c r="BU15" s="91"/>
      <c r="BV15" s="91" t="str">
        <f>IF('SAISIE ASL'!A15=33,J15,"")</f>
        <v/>
      </c>
      <c r="BW15" s="91"/>
      <c r="BX15" s="91" t="str">
        <f>IF('SAISIE ASL'!A15=33,L15,"")</f>
        <v/>
      </c>
      <c r="BY15" s="92"/>
      <c r="BZ15" s="93"/>
    </row>
    <row r="16" spans="1:78" ht="15" x14ac:dyDescent="0.2">
      <c r="A16">
        <f>'SAISIE ASL'!J16</f>
        <v>3</v>
      </c>
      <c r="B16">
        <f>'SAISIE ASL'!K16</f>
        <v>12</v>
      </c>
      <c r="C16" t="str">
        <f>'SAISIE ASL'!L16</f>
        <v>L'outil de communication (écrit, dématérialisé) est actualisé.</v>
      </c>
      <c r="D16">
        <f>'SAISIE ASL'!M16</f>
        <v>3</v>
      </c>
      <c r="E16" t="str">
        <f>'SAISIE ASL'!N16</f>
        <v>OUI</v>
      </c>
      <c r="F16" s="89">
        <f>'SAISIE ASL'!M16</f>
        <v>3</v>
      </c>
      <c r="G16" s="89">
        <f>IF('SAISIE ASL'!N16="OUI",1,IF('SAISIE ASL'!N16="NON",0,IF('SAISIE ASL'!N16="Non Mesuré","",0)))</f>
        <v>1</v>
      </c>
      <c r="H16" s="89">
        <f>IF('SAISIE ASL'!N16&lt;&gt;"Non Mesuré",F16*G16,"")</f>
        <v>3</v>
      </c>
      <c r="I16" s="89"/>
      <c r="J16" s="89">
        <f>IF('SAISIE ASL'!N16="Non Mesuré",F16,0)</f>
        <v>0</v>
      </c>
      <c r="K16" s="89"/>
      <c r="L16" s="89">
        <f t="shared" si="0"/>
        <v>3</v>
      </c>
      <c r="M16" s="89"/>
      <c r="N16" s="90"/>
      <c r="O16" s="90"/>
      <c r="P16" s="91">
        <f>IF('SAISIE ASL'!G16=1,H16,"")</f>
        <v>3</v>
      </c>
      <c r="Q16" s="91"/>
      <c r="R16" s="91">
        <f>IF('SAISIE ASL'!G16=1,J16,"")</f>
        <v>0</v>
      </c>
      <c r="S16" s="91"/>
      <c r="T16" s="91">
        <f>IF('SAISIE ASL'!G16=1,L16,"")</f>
        <v>3</v>
      </c>
      <c r="U16" s="92"/>
      <c r="V16" s="93"/>
      <c r="W16" s="91"/>
      <c r="X16" s="91" t="str">
        <f>IF('SAISIE ASL'!G16=2,H16,"")</f>
        <v/>
      </c>
      <c r="Y16" s="91"/>
      <c r="Z16" s="91" t="str">
        <f>IF('SAISIE ASL'!G16=2,J16,"")</f>
        <v/>
      </c>
      <c r="AA16" s="91"/>
      <c r="AB16" s="91" t="str">
        <f>IF('SAISIE ASL'!G16=2,L16,"")</f>
        <v/>
      </c>
      <c r="AC16" s="92"/>
      <c r="AD16" s="93"/>
      <c r="AE16" s="91"/>
      <c r="AF16" s="91" t="str">
        <f>IF('SAISIE ASL'!G16=3,H16,"")</f>
        <v/>
      </c>
      <c r="AG16" s="91"/>
      <c r="AH16" s="91" t="str">
        <f>IF('SAISIE ASL'!G16=3,J16,"")</f>
        <v/>
      </c>
      <c r="AI16" s="91"/>
      <c r="AJ16" s="91" t="str">
        <f>IF('SAISIE ASL'!G16=3,L16,"")</f>
        <v/>
      </c>
      <c r="AK16" s="92"/>
      <c r="AL16" s="93"/>
      <c r="AM16" s="91"/>
      <c r="AN16" s="91" t="str">
        <f>IF('SAISIE ASL'!G16=4,H16,"")</f>
        <v/>
      </c>
      <c r="AO16" s="91"/>
      <c r="AP16" s="91" t="str">
        <f>IF('SAISIE ASL'!G16=4,J16,"")</f>
        <v/>
      </c>
      <c r="AQ16" s="91"/>
      <c r="AR16" s="91" t="str">
        <f>IF('SAISIE ASL'!G16=4,L16,"")</f>
        <v/>
      </c>
      <c r="AS16" s="92"/>
      <c r="AT16" s="93"/>
      <c r="AU16" s="89"/>
      <c r="AV16" s="91" t="str">
        <f>IF('SAISIE ASL'!G16=5,H16,"")</f>
        <v/>
      </c>
      <c r="AW16" s="91"/>
      <c r="AX16" s="91" t="str">
        <f>IF('SAISIE ASL'!G16=5,J16,"")</f>
        <v/>
      </c>
      <c r="AY16" s="91"/>
      <c r="AZ16" s="91" t="str">
        <f>IF('SAISIE ASL'!G16=5,L16,"")</f>
        <v/>
      </c>
      <c r="BA16" s="92"/>
      <c r="BB16" s="93"/>
      <c r="BC16" s="89"/>
      <c r="BD16" s="91" t="str">
        <f>IF('SAISIE ASL'!A16=31,H16,"")</f>
        <v/>
      </c>
      <c r="BE16" s="91"/>
      <c r="BF16" s="91" t="str">
        <f>IF('SAISIE ASL'!A16=31,J16,"")</f>
        <v/>
      </c>
      <c r="BG16" s="91"/>
      <c r="BH16" s="91" t="str">
        <f>IF('SAISIE ASL'!A16=31,L16,"")</f>
        <v/>
      </c>
      <c r="BI16" s="92"/>
      <c r="BJ16" s="93"/>
      <c r="BK16" s="94"/>
      <c r="BL16" s="91" t="str">
        <f>IF('SAISIE ASL'!A16=32,H16,"")</f>
        <v/>
      </c>
      <c r="BM16" s="91"/>
      <c r="BN16" s="91" t="str">
        <f>IF('SAISIE ASL'!A16=32,J16,"")</f>
        <v/>
      </c>
      <c r="BO16" s="91"/>
      <c r="BP16" s="91" t="str">
        <f>IF('SAISIE ASL'!A16=32,L16,"")</f>
        <v/>
      </c>
      <c r="BQ16" s="92"/>
      <c r="BR16" s="93"/>
      <c r="BS16" s="85"/>
      <c r="BT16" s="91" t="str">
        <f>IF('SAISIE ASL'!A16=33,H16,"")</f>
        <v/>
      </c>
      <c r="BU16" s="91"/>
      <c r="BV16" s="91" t="str">
        <f>IF('SAISIE ASL'!A16=33,J16,"")</f>
        <v/>
      </c>
      <c r="BW16" s="91"/>
      <c r="BX16" s="91" t="str">
        <f>IF('SAISIE ASL'!A16=33,L16,"")</f>
        <v/>
      </c>
      <c r="BY16" s="92"/>
      <c r="BZ16" s="93"/>
    </row>
    <row r="17" spans="1:78" ht="15" x14ac:dyDescent="0.2">
      <c r="A17">
        <f>'SAISIE ASL'!J17</f>
        <v>79</v>
      </c>
      <c r="B17">
        <f>'SAISIE ASL'!K17</f>
        <v>13</v>
      </c>
      <c r="C17" t="str">
        <f>'SAISIE ASL'!L17</f>
        <v>L'outil de communication est traduit dans au moins une langue étrangère.</v>
      </c>
      <c r="D17">
        <f>'SAISIE ASL'!M17</f>
        <v>3</v>
      </c>
      <c r="E17" t="str">
        <f>'SAISIE ASL'!N17</f>
        <v>OUI</v>
      </c>
      <c r="F17" s="89">
        <f>'SAISIE ASL'!M17</f>
        <v>3</v>
      </c>
      <c r="G17" s="89">
        <f>IF('SAISIE ASL'!N17="OUI",1,IF('SAISIE ASL'!N17="NON",0,IF('SAISIE ASL'!N17="Non Mesuré","",0)))</f>
        <v>1</v>
      </c>
      <c r="H17" s="89">
        <f>IF('SAISIE ASL'!N17&lt;&gt;"Non Mesuré",F17*G17,"")</f>
        <v>3</v>
      </c>
      <c r="I17" s="89"/>
      <c r="J17" s="89">
        <f>IF('SAISIE ASL'!N17="Non Mesuré",F17,0)</f>
        <v>0</v>
      </c>
      <c r="K17" s="89"/>
      <c r="L17" s="89">
        <f t="shared" si="0"/>
        <v>3</v>
      </c>
      <c r="M17" s="89"/>
      <c r="N17" s="90"/>
      <c r="O17" s="90"/>
      <c r="P17" s="91">
        <f>IF('SAISIE ASL'!G17=1,H17,"")</f>
        <v>3</v>
      </c>
      <c r="Q17" s="91"/>
      <c r="R17" s="91">
        <f>IF('SAISIE ASL'!G17=1,J17,"")</f>
        <v>0</v>
      </c>
      <c r="S17" s="91"/>
      <c r="T17" s="91">
        <f>IF('SAISIE ASL'!G17=1,L17,"")</f>
        <v>3</v>
      </c>
      <c r="U17" s="92"/>
      <c r="V17" s="93"/>
      <c r="W17" s="91"/>
      <c r="X17" s="91" t="str">
        <f>IF('SAISIE ASL'!G17=2,H17,"")</f>
        <v/>
      </c>
      <c r="Y17" s="91"/>
      <c r="Z17" s="91" t="str">
        <f>IF('SAISIE ASL'!G17=2,J17,"")</f>
        <v/>
      </c>
      <c r="AA17" s="91"/>
      <c r="AB17" s="91" t="str">
        <f>IF('SAISIE ASL'!G17=2,L17,"")</f>
        <v/>
      </c>
      <c r="AC17" s="92"/>
      <c r="AD17" s="93"/>
      <c r="AE17" s="91"/>
      <c r="AF17" s="91" t="str">
        <f>IF('SAISIE ASL'!G17=3,H17,"")</f>
        <v/>
      </c>
      <c r="AG17" s="91"/>
      <c r="AH17" s="91" t="str">
        <f>IF('SAISIE ASL'!G17=3,J17,"")</f>
        <v/>
      </c>
      <c r="AI17" s="91"/>
      <c r="AJ17" s="91" t="str">
        <f>IF('SAISIE ASL'!G17=3,L17,"")</f>
        <v/>
      </c>
      <c r="AK17" s="92"/>
      <c r="AL17" s="93"/>
      <c r="AM17" s="91"/>
      <c r="AN17" s="91" t="str">
        <f>IF('SAISIE ASL'!G17=4,H17,"")</f>
        <v/>
      </c>
      <c r="AO17" s="91"/>
      <c r="AP17" s="91" t="str">
        <f>IF('SAISIE ASL'!G17=4,J17,"")</f>
        <v/>
      </c>
      <c r="AQ17" s="91"/>
      <c r="AR17" s="91" t="str">
        <f>IF('SAISIE ASL'!G17=4,L17,"")</f>
        <v/>
      </c>
      <c r="AS17" s="92"/>
      <c r="AT17" s="93"/>
      <c r="AU17" s="89"/>
      <c r="AV17" s="91" t="str">
        <f>IF('SAISIE ASL'!G17=5,H17,"")</f>
        <v/>
      </c>
      <c r="AW17" s="91"/>
      <c r="AX17" s="91" t="str">
        <f>IF('SAISIE ASL'!G17=5,J17,"")</f>
        <v/>
      </c>
      <c r="AY17" s="91"/>
      <c r="AZ17" s="91" t="str">
        <f>IF('SAISIE ASL'!G17=5,L17,"")</f>
        <v/>
      </c>
      <c r="BA17" s="92"/>
      <c r="BB17" s="93"/>
      <c r="BC17" s="89"/>
      <c r="BD17" s="91" t="str">
        <f>IF('SAISIE ASL'!A17=31,H17,"")</f>
        <v/>
      </c>
      <c r="BE17" s="91"/>
      <c r="BF17" s="91" t="str">
        <f>IF('SAISIE ASL'!A17=31,J17,"")</f>
        <v/>
      </c>
      <c r="BG17" s="91"/>
      <c r="BH17" s="91" t="str">
        <f>IF('SAISIE ASL'!A17=31,L17,"")</f>
        <v/>
      </c>
      <c r="BI17" s="92"/>
      <c r="BJ17" s="93"/>
      <c r="BK17" s="94"/>
      <c r="BL17" s="91" t="str">
        <f>IF('SAISIE ASL'!A17=32,H17,"")</f>
        <v/>
      </c>
      <c r="BM17" s="91"/>
      <c r="BN17" s="91" t="str">
        <f>IF('SAISIE ASL'!A17=32,J17,"")</f>
        <v/>
      </c>
      <c r="BO17" s="91"/>
      <c r="BP17" s="91" t="str">
        <f>IF('SAISIE ASL'!A17=32,L17,"")</f>
        <v/>
      </c>
      <c r="BQ17" s="92"/>
      <c r="BR17" s="93"/>
      <c r="BS17" s="85"/>
      <c r="BT17" s="91" t="str">
        <f>IF('SAISIE ASL'!A17=33,H17,"")</f>
        <v/>
      </c>
      <c r="BU17" s="91"/>
      <c r="BV17" s="91" t="str">
        <f>IF('SAISIE ASL'!A17=33,J17,"")</f>
        <v/>
      </c>
      <c r="BW17" s="91"/>
      <c r="BX17" s="91" t="str">
        <f>IF('SAISIE ASL'!A17=33,L17,"")</f>
        <v/>
      </c>
      <c r="BY17" s="92"/>
      <c r="BZ17" s="93"/>
    </row>
    <row r="18" spans="1:78" ht="15" x14ac:dyDescent="0.2">
      <c r="A18">
        <f>'SAISIE ASL'!J18</f>
        <v>200</v>
      </c>
      <c r="B18">
        <f>'SAISIE ASL'!K18</f>
        <v>14</v>
      </c>
      <c r="C18" t="str">
        <f>'SAISIE ASL'!L18</f>
        <v>L'outil de communication est traduit dans  une deuxième langue étrangère.</v>
      </c>
      <c r="D18">
        <f>'SAISIE ASL'!M18</f>
        <v>3</v>
      </c>
      <c r="E18" t="str">
        <f>'SAISIE ASL'!N18</f>
        <v>OUI</v>
      </c>
      <c r="F18" s="89">
        <f>'SAISIE ASL'!M18</f>
        <v>3</v>
      </c>
      <c r="G18" s="89">
        <f>IF('SAISIE ASL'!N18="OUI",1,IF('SAISIE ASL'!N18="NON",0,IF('SAISIE ASL'!N18="Non Mesuré","",0)))</f>
        <v>1</v>
      </c>
      <c r="H18" s="89">
        <f>IF('SAISIE ASL'!N18&lt;&gt;"Non Mesuré",F18*G18,"")</f>
        <v>3</v>
      </c>
      <c r="I18" s="89"/>
      <c r="J18" s="89">
        <f>IF('SAISIE ASL'!N18="Non Mesuré",F18,0)</f>
        <v>0</v>
      </c>
      <c r="K18" s="89"/>
      <c r="L18" s="89">
        <f t="shared" si="0"/>
        <v>3</v>
      </c>
      <c r="M18" s="89"/>
      <c r="N18" s="90"/>
      <c r="O18" s="90"/>
      <c r="P18" s="91">
        <f>IF('SAISIE ASL'!G18=1,H18,"")</f>
        <v>3</v>
      </c>
      <c r="Q18" s="91"/>
      <c r="R18" s="91">
        <f>IF('SAISIE ASL'!G18=1,J18,"")</f>
        <v>0</v>
      </c>
      <c r="S18" s="91"/>
      <c r="T18" s="91">
        <f>IF('SAISIE ASL'!G18=1,L18,"")</f>
        <v>3</v>
      </c>
      <c r="U18" s="92"/>
      <c r="V18" s="93"/>
      <c r="W18" s="91"/>
      <c r="X18" s="91" t="str">
        <f>IF('SAISIE ASL'!G18=2,H18,"")</f>
        <v/>
      </c>
      <c r="Y18" s="91"/>
      <c r="Z18" s="91" t="str">
        <f>IF('SAISIE ASL'!G18=2,J18,"")</f>
        <v/>
      </c>
      <c r="AA18" s="91"/>
      <c r="AB18" s="91" t="str">
        <f>IF('SAISIE ASL'!G18=2,L18,"")</f>
        <v/>
      </c>
      <c r="AC18" s="92"/>
      <c r="AD18" s="93"/>
      <c r="AE18" s="91"/>
      <c r="AF18" s="91" t="str">
        <f>IF('SAISIE ASL'!G18=3,H18,"")</f>
        <v/>
      </c>
      <c r="AG18" s="91"/>
      <c r="AH18" s="91" t="str">
        <f>IF('SAISIE ASL'!G18=3,J18,"")</f>
        <v/>
      </c>
      <c r="AI18" s="91"/>
      <c r="AJ18" s="91" t="str">
        <f>IF('SAISIE ASL'!G18=3,L18,"")</f>
        <v/>
      </c>
      <c r="AK18" s="92"/>
      <c r="AL18" s="93"/>
      <c r="AM18" s="91"/>
      <c r="AN18" s="91" t="str">
        <f>IF('SAISIE ASL'!G18=4,H18,"")</f>
        <v/>
      </c>
      <c r="AO18" s="91"/>
      <c r="AP18" s="91" t="str">
        <f>IF('SAISIE ASL'!G18=4,J18,"")</f>
        <v/>
      </c>
      <c r="AQ18" s="91"/>
      <c r="AR18" s="91" t="str">
        <f>IF('SAISIE ASL'!G18=4,L18,"")</f>
        <v/>
      </c>
      <c r="AS18" s="92"/>
      <c r="AT18" s="93"/>
      <c r="AU18" s="89"/>
      <c r="AV18" s="91" t="str">
        <f>IF('SAISIE ASL'!G18=5,H18,"")</f>
        <v/>
      </c>
      <c r="AW18" s="91"/>
      <c r="AX18" s="91" t="str">
        <f>IF('SAISIE ASL'!G18=5,J18,"")</f>
        <v/>
      </c>
      <c r="AY18" s="91"/>
      <c r="AZ18" s="91" t="str">
        <f>IF('SAISIE ASL'!G18=5,L18,"")</f>
        <v/>
      </c>
      <c r="BA18" s="92"/>
      <c r="BB18" s="93"/>
      <c r="BC18" s="89"/>
      <c r="BD18" s="91" t="str">
        <f>IF('SAISIE ASL'!A18=31,H18,"")</f>
        <v/>
      </c>
      <c r="BE18" s="91"/>
      <c r="BF18" s="91" t="str">
        <f>IF('SAISIE ASL'!A18=31,J18,"")</f>
        <v/>
      </c>
      <c r="BG18" s="91"/>
      <c r="BH18" s="91" t="str">
        <f>IF('SAISIE ASL'!A18=31,L18,"")</f>
        <v/>
      </c>
      <c r="BI18" s="92"/>
      <c r="BJ18" s="93"/>
      <c r="BK18" s="94"/>
      <c r="BL18" s="91" t="str">
        <f>IF('SAISIE ASL'!A18=32,H18,"")</f>
        <v/>
      </c>
      <c r="BM18" s="91"/>
      <c r="BN18" s="91" t="str">
        <f>IF('SAISIE ASL'!A18=32,J18,"")</f>
        <v/>
      </c>
      <c r="BO18" s="91"/>
      <c r="BP18" s="91" t="str">
        <f>IF('SAISIE ASL'!A18=32,L18,"")</f>
        <v/>
      </c>
      <c r="BQ18" s="92"/>
      <c r="BR18" s="93"/>
      <c r="BS18" s="85"/>
      <c r="BT18" s="91" t="str">
        <f>IF('SAISIE ASL'!A18=33,H18,"")</f>
        <v/>
      </c>
      <c r="BU18" s="91"/>
      <c r="BV18" s="91" t="str">
        <f>IF('SAISIE ASL'!A18=33,J18,"")</f>
        <v/>
      </c>
      <c r="BW18" s="91"/>
      <c r="BX18" s="91" t="str">
        <f>IF('SAISIE ASL'!A18=33,L18,"")</f>
        <v/>
      </c>
      <c r="BY18" s="92"/>
      <c r="BZ18" s="93"/>
    </row>
    <row r="19" spans="1:78" ht="15" x14ac:dyDescent="0.2">
      <c r="A19">
        <f>'SAISIE ASL'!J19</f>
        <v>200</v>
      </c>
      <c r="B19">
        <f>'SAISIE ASL'!K19</f>
        <v>15</v>
      </c>
      <c r="C19" t="str">
        <f>'SAISIE ASL'!L19</f>
        <v>Le logo Qualité Tourisme™  est présent sur un outil de communication.</v>
      </c>
      <c r="D19">
        <f>'SAISIE ASL'!M19</f>
        <v>3</v>
      </c>
      <c r="E19" t="str">
        <f>'SAISIE ASL'!N19</f>
        <v>Non Mesuré</v>
      </c>
      <c r="F19" s="509">
        <f>'SAISIE ASL'!M19</f>
        <v>3</v>
      </c>
      <c r="G19" s="509" t="str">
        <f>IF('SAISIE ASL'!N19="OUI",1,IF('SAISIE ASL'!N19="NON",0,IF('SAISIE ASL'!N19="Non Mesuré","",0)))</f>
        <v/>
      </c>
      <c r="H19" s="509" t="str">
        <f>IF('SAISIE ASL'!N19&lt;&gt;"Non Mesuré",F19*G19,"")</f>
        <v/>
      </c>
      <c r="I19" s="509"/>
      <c r="J19" s="509">
        <f>IF('SAISIE ASL'!N19="Non Mesuré",F19,0)</f>
        <v>3</v>
      </c>
      <c r="K19" s="509"/>
      <c r="L19" s="509">
        <f t="shared" si="0"/>
        <v>0</v>
      </c>
      <c r="M19" s="509"/>
      <c r="N19" s="510"/>
      <c r="O19" s="510"/>
      <c r="P19" s="511" t="str">
        <f>IF('SAISIE ASL'!G19=1,H19,"")</f>
        <v/>
      </c>
      <c r="Q19" s="511"/>
      <c r="R19" s="511">
        <f>IF('SAISIE ASL'!G19=1,J19,"")</f>
        <v>3</v>
      </c>
      <c r="S19" s="511"/>
      <c r="T19" s="511">
        <f>IF('SAISIE ASL'!G19=1,L19,"")</f>
        <v>0</v>
      </c>
      <c r="U19" s="512"/>
      <c r="V19" s="513"/>
      <c r="W19" s="511"/>
      <c r="X19" s="511" t="str">
        <f>IF('SAISIE ASL'!G19=2,H19,"")</f>
        <v/>
      </c>
      <c r="Y19" s="511"/>
      <c r="Z19" s="511" t="str">
        <f>IF('SAISIE ASL'!G19=2,J19,"")</f>
        <v/>
      </c>
      <c r="AA19" s="511"/>
      <c r="AB19" s="511" t="str">
        <f>IF('SAISIE ASL'!G19=2,L19,"")</f>
        <v/>
      </c>
      <c r="AC19" s="512"/>
      <c r="AD19" s="513"/>
      <c r="AE19" s="511"/>
      <c r="AF19" s="511" t="str">
        <f>IF('SAISIE ASL'!G19=3,H19,"")</f>
        <v/>
      </c>
      <c r="AG19" s="511"/>
      <c r="AH19" s="511" t="str">
        <f>IF('SAISIE ASL'!G19=3,J19,"")</f>
        <v/>
      </c>
      <c r="AI19" s="511"/>
      <c r="AJ19" s="511" t="str">
        <f>IF('SAISIE ASL'!G19=3,L19,"")</f>
        <v/>
      </c>
      <c r="AK19" s="512"/>
      <c r="AL19" s="513"/>
      <c r="AM19" s="511"/>
      <c r="AN19" s="511" t="str">
        <f>IF('SAISIE ASL'!G19=4,H19,"")</f>
        <v/>
      </c>
      <c r="AO19" s="511"/>
      <c r="AP19" s="511" t="str">
        <f>IF('SAISIE ASL'!G19=4,J19,"")</f>
        <v/>
      </c>
      <c r="AQ19" s="511"/>
      <c r="AR19" s="511" t="str">
        <f>IF('SAISIE ASL'!G19=4,L19,"")</f>
        <v/>
      </c>
      <c r="AS19" s="512"/>
      <c r="AT19" s="513"/>
      <c r="AU19" s="509"/>
      <c r="AV19" s="511" t="str">
        <f>IF('SAISIE ASL'!G19=5,H19,"")</f>
        <v/>
      </c>
      <c r="AW19" s="511"/>
      <c r="AX19" s="511" t="str">
        <f>IF('SAISIE ASL'!G19=5,J19,"")</f>
        <v/>
      </c>
      <c r="AY19" s="511"/>
      <c r="AZ19" s="511" t="str">
        <f>IF('SAISIE ASL'!G19=5,L19,"")</f>
        <v/>
      </c>
      <c r="BA19" s="512"/>
      <c r="BB19" s="513"/>
      <c r="BC19" s="509"/>
      <c r="BD19" s="511" t="str">
        <f>IF('SAISIE ASL'!A19=31,H19,"")</f>
        <v/>
      </c>
      <c r="BE19" s="511"/>
      <c r="BF19" s="511" t="str">
        <f>IF('SAISIE ASL'!A19=31,J19,"")</f>
        <v/>
      </c>
      <c r="BG19" s="511"/>
      <c r="BH19" s="511" t="str">
        <f>IF('SAISIE ASL'!A19=31,L19,"")</f>
        <v/>
      </c>
      <c r="BI19" s="512"/>
      <c r="BJ19" s="513"/>
      <c r="BK19" s="514"/>
      <c r="BL19" s="511" t="str">
        <f>IF('SAISIE ASL'!A19=32,H19,"")</f>
        <v/>
      </c>
      <c r="BM19" s="511"/>
      <c r="BN19" s="511" t="str">
        <f>IF('SAISIE ASL'!A19=32,J19,"")</f>
        <v/>
      </c>
      <c r="BO19" s="511"/>
      <c r="BP19" s="511" t="str">
        <f>IF('SAISIE ASL'!A19=32,L19,"")</f>
        <v/>
      </c>
      <c r="BQ19" s="512"/>
      <c r="BR19" s="513"/>
      <c r="BS19" s="494"/>
      <c r="BT19" s="511" t="str">
        <f>IF('SAISIE ASL'!A19=33,H19,"")</f>
        <v/>
      </c>
      <c r="BU19" s="511"/>
      <c r="BV19" s="511" t="str">
        <f>IF('SAISIE ASL'!A19=33,J19,"")</f>
        <v/>
      </c>
      <c r="BW19" s="511"/>
      <c r="BX19" s="511" t="str">
        <f>IF('SAISIE ASL'!A19=33,L19,"")</f>
        <v/>
      </c>
      <c r="BY19" s="512"/>
      <c r="BZ19" s="513"/>
    </row>
    <row r="20" spans="1:78" ht="15" x14ac:dyDescent="0.2">
      <c r="A20">
        <f>'SAISIE ASL'!J20</f>
        <v>200</v>
      </c>
      <c r="B20">
        <f>'SAISIE ASL'!K20</f>
        <v>16</v>
      </c>
      <c r="C20" t="str">
        <f>'SAISIE ASL'!L20</f>
        <v>Le logo QUALINAT  est présent sur un outil de communication.</v>
      </c>
      <c r="D20">
        <f>'SAISIE ASL'!M20</f>
        <v>3</v>
      </c>
      <c r="E20" t="str">
        <f>'SAISIE ASL'!N20</f>
        <v>OUI</v>
      </c>
      <c r="F20" s="89">
        <f>'SAISIE ASL'!M20</f>
        <v>3</v>
      </c>
      <c r="G20" s="89">
        <f>IF('SAISIE ASL'!N20="OUI",1,IF('SAISIE ASL'!N20="NON",0,IF('SAISIE ASL'!N20="Non Mesuré","",0)))</f>
        <v>1</v>
      </c>
      <c r="H20" s="89">
        <f>IF('SAISIE ASL'!N20&lt;&gt;"Non Mesuré",F20*G20,"")</f>
        <v>3</v>
      </c>
      <c r="I20" s="89"/>
      <c r="J20" s="89">
        <f>IF('SAISIE ASL'!N20="Non Mesuré",F20,0)</f>
        <v>0</v>
      </c>
      <c r="K20" s="89"/>
      <c r="L20" s="89">
        <f t="shared" si="0"/>
        <v>3</v>
      </c>
      <c r="M20" s="89"/>
      <c r="N20" s="90"/>
      <c r="O20" s="90"/>
      <c r="P20" s="91">
        <f>IF('SAISIE ASL'!G20=1,H20,"")</f>
        <v>3</v>
      </c>
      <c r="Q20" s="91"/>
      <c r="R20" s="91">
        <f>IF('SAISIE ASL'!G20=1,J20,"")</f>
        <v>0</v>
      </c>
      <c r="S20" s="91"/>
      <c r="T20" s="91">
        <f>IF('SAISIE ASL'!G20=1,L20,"")</f>
        <v>3</v>
      </c>
      <c r="U20" s="92"/>
      <c r="V20" s="93"/>
      <c r="W20" s="91"/>
      <c r="X20" s="91" t="str">
        <f>IF('SAISIE ASL'!G20=2,H20,"")</f>
        <v/>
      </c>
      <c r="Y20" s="91"/>
      <c r="Z20" s="91" t="str">
        <f>IF('SAISIE ASL'!G20=2,J20,"")</f>
        <v/>
      </c>
      <c r="AA20" s="91"/>
      <c r="AB20" s="91" t="str">
        <f>IF('SAISIE ASL'!G20=2,L20,"")</f>
        <v/>
      </c>
      <c r="AC20" s="92"/>
      <c r="AD20" s="93"/>
      <c r="AE20" s="91"/>
      <c r="AF20" s="91" t="str">
        <f>IF('SAISIE ASL'!G20=3,H20,"")</f>
        <v/>
      </c>
      <c r="AG20" s="91"/>
      <c r="AH20" s="91" t="str">
        <f>IF('SAISIE ASL'!G20=3,J20,"")</f>
        <v/>
      </c>
      <c r="AI20" s="91"/>
      <c r="AJ20" s="91" t="str">
        <f>IF('SAISIE ASL'!G20=3,L20,"")</f>
        <v/>
      </c>
      <c r="AK20" s="92"/>
      <c r="AL20" s="93"/>
      <c r="AM20" s="91"/>
      <c r="AN20" s="91" t="str">
        <f>IF('SAISIE ASL'!G20=4,H20,"")</f>
        <v/>
      </c>
      <c r="AO20" s="91"/>
      <c r="AP20" s="91" t="str">
        <f>IF('SAISIE ASL'!G20=4,J20,"")</f>
        <v/>
      </c>
      <c r="AQ20" s="91"/>
      <c r="AR20" s="91" t="str">
        <f>IF('SAISIE ASL'!G20=4,L20,"")</f>
        <v/>
      </c>
      <c r="AS20" s="92"/>
      <c r="AT20" s="93"/>
      <c r="AU20" s="89"/>
      <c r="AV20" s="91" t="str">
        <f>IF('SAISIE ASL'!G20=5,H20,"")</f>
        <v/>
      </c>
      <c r="AW20" s="91"/>
      <c r="AX20" s="91" t="str">
        <f>IF('SAISIE ASL'!G20=5,J20,"")</f>
        <v/>
      </c>
      <c r="AY20" s="91"/>
      <c r="AZ20" s="91" t="str">
        <f>IF('SAISIE ASL'!G20=5,L20,"")</f>
        <v/>
      </c>
      <c r="BA20" s="92"/>
      <c r="BB20" s="93"/>
      <c r="BC20" s="89"/>
      <c r="BD20" s="91" t="str">
        <f>IF('SAISIE ASL'!A20=31,H20,"")</f>
        <v/>
      </c>
      <c r="BE20" s="91"/>
      <c r="BF20" s="91" t="str">
        <f>IF('SAISIE ASL'!A20=31,J20,"")</f>
        <v/>
      </c>
      <c r="BG20" s="91"/>
      <c r="BH20" s="91" t="str">
        <f>IF('SAISIE ASL'!A20=31,L20,"")</f>
        <v/>
      </c>
      <c r="BI20" s="92"/>
      <c r="BJ20" s="93"/>
      <c r="BK20" s="94"/>
      <c r="BL20" s="91" t="str">
        <f>IF('SAISIE ASL'!A20=32,H20,"")</f>
        <v/>
      </c>
      <c r="BM20" s="91"/>
      <c r="BN20" s="91" t="str">
        <f>IF('SAISIE ASL'!A20=32,J20,"")</f>
        <v/>
      </c>
      <c r="BO20" s="91"/>
      <c r="BP20" s="91" t="str">
        <f>IF('SAISIE ASL'!A20=32,L20,"")</f>
        <v/>
      </c>
      <c r="BQ20" s="92"/>
      <c r="BR20" s="93"/>
      <c r="BS20" s="85"/>
      <c r="BT20" s="91" t="str">
        <f>IF('SAISIE ASL'!A20=33,H20,"")</f>
        <v/>
      </c>
      <c r="BU20" s="91"/>
      <c r="BV20" s="91" t="str">
        <f>IF('SAISIE ASL'!A20=33,J20,"")</f>
        <v/>
      </c>
      <c r="BW20" s="91"/>
      <c r="BX20" s="91" t="str">
        <f>IF('SAISIE ASL'!A20=33,L20,"")</f>
        <v/>
      </c>
      <c r="BY20" s="92"/>
      <c r="BZ20" s="93"/>
    </row>
    <row r="21" spans="1:78" ht="15" x14ac:dyDescent="0.2">
      <c r="A21">
        <f>'SAISIE ASL'!J21</f>
        <v>0</v>
      </c>
      <c r="B21" t="str">
        <f>'SAISIE ASL'!K21</f>
        <v/>
      </c>
      <c r="C21" t="str">
        <f>'SAISIE ASL'!L21</f>
        <v>1 - PROMOTION ET COMMUNICATION</v>
      </c>
      <c r="D21" t="str">
        <f>'SAISIE ASL'!M21</f>
        <v>Pts</v>
      </c>
      <c r="E21" t="str">
        <f>'SAISIE ASL'!N21</f>
        <v>Notation</v>
      </c>
      <c r="F21" s="89"/>
      <c r="G21" s="89"/>
      <c r="H21" s="89"/>
      <c r="I21" s="89"/>
      <c r="J21" s="89"/>
      <c r="K21" s="89"/>
      <c r="L21" s="89"/>
      <c r="M21" s="89"/>
      <c r="N21" s="90"/>
      <c r="O21" s="90"/>
      <c r="P21" s="91"/>
      <c r="Q21" s="91"/>
      <c r="R21" s="91"/>
      <c r="S21" s="91"/>
      <c r="T21" s="91"/>
      <c r="U21" s="92"/>
      <c r="V21" s="93"/>
      <c r="W21" s="91"/>
      <c r="X21" s="91"/>
      <c r="Y21" s="91"/>
      <c r="Z21" s="91"/>
      <c r="AA21" s="91"/>
      <c r="AB21" s="91"/>
      <c r="AC21" s="92"/>
      <c r="AD21" s="93"/>
      <c r="AE21" s="91"/>
      <c r="AF21" s="91"/>
      <c r="AG21" s="91"/>
      <c r="AH21" s="91"/>
      <c r="AI21" s="91"/>
      <c r="AJ21" s="91"/>
      <c r="AK21" s="92"/>
      <c r="AL21" s="93"/>
      <c r="AM21" s="91"/>
      <c r="AN21" s="91"/>
      <c r="AO21" s="91"/>
      <c r="AP21" s="91"/>
      <c r="AQ21" s="91"/>
      <c r="AR21" s="91"/>
      <c r="AS21" s="92"/>
      <c r="AT21" s="93"/>
      <c r="AU21" s="89"/>
      <c r="AV21" s="91"/>
      <c r="AW21" s="91"/>
      <c r="AX21" s="91"/>
      <c r="AY21" s="91"/>
      <c r="AZ21" s="91"/>
      <c r="BA21" s="92"/>
      <c r="BB21" s="93"/>
      <c r="BC21" s="89"/>
      <c r="BD21" s="91"/>
      <c r="BE21" s="91"/>
      <c r="BF21" s="91"/>
      <c r="BG21" s="91"/>
      <c r="BH21" s="91"/>
      <c r="BI21" s="92"/>
      <c r="BJ21" s="93"/>
      <c r="BK21" s="94"/>
      <c r="BL21" s="91"/>
      <c r="BM21" s="91"/>
      <c r="BN21" s="91"/>
      <c r="BO21" s="91"/>
      <c r="BP21" s="91"/>
      <c r="BQ21" s="92"/>
      <c r="BR21" s="93"/>
      <c r="BS21" s="85"/>
      <c r="BT21" s="91"/>
      <c r="BU21" s="91"/>
      <c r="BV21" s="91"/>
      <c r="BW21" s="91"/>
      <c r="BX21" s="91"/>
      <c r="BY21" s="92"/>
      <c r="BZ21" s="93"/>
    </row>
    <row r="22" spans="1:78" ht="15" x14ac:dyDescent="0.2">
      <c r="A22">
        <f>'SAISIE ASL'!J22</f>
        <v>0</v>
      </c>
      <c r="B22" t="str">
        <f>'SAISIE ASL'!K22</f>
        <v/>
      </c>
      <c r="C22" t="str">
        <f>'SAISIE ASL'!L22</f>
        <v>Le site internet</v>
      </c>
      <c r="D22">
        <f>'SAISIE ASL'!M22</f>
        <v>0</v>
      </c>
      <c r="E22">
        <f>'SAISIE ASL'!N22</f>
        <v>0</v>
      </c>
      <c r="F22" s="89"/>
      <c r="G22" s="89"/>
      <c r="H22" s="89"/>
      <c r="I22" s="89"/>
      <c r="J22" s="89"/>
      <c r="K22" s="89"/>
      <c r="L22" s="89"/>
      <c r="M22" s="89"/>
      <c r="N22" s="90"/>
      <c r="O22" s="90"/>
      <c r="P22" s="91"/>
      <c r="Q22" s="91"/>
      <c r="R22" s="91"/>
      <c r="S22" s="91"/>
      <c r="T22" s="91"/>
      <c r="U22" s="92"/>
      <c r="V22" s="93"/>
      <c r="W22" s="91"/>
      <c r="X22" s="91"/>
      <c r="Y22" s="91"/>
      <c r="Z22" s="91"/>
      <c r="AA22" s="91"/>
      <c r="AB22" s="91"/>
      <c r="AC22" s="92"/>
      <c r="AD22" s="93"/>
      <c r="AE22" s="91"/>
      <c r="AF22" s="91"/>
      <c r="AG22" s="91"/>
      <c r="AH22" s="91"/>
      <c r="AI22" s="91"/>
      <c r="AJ22" s="91"/>
      <c r="AK22" s="92"/>
      <c r="AL22" s="93"/>
      <c r="AM22" s="91"/>
      <c r="AN22" s="91"/>
      <c r="AO22" s="91"/>
      <c r="AP22" s="91"/>
      <c r="AQ22" s="91"/>
      <c r="AR22" s="91"/>
      <c r="AS22" s="92"/>
      <c r="AT22" s="93"/>
      <c r="AU22" s="89"/>
      <c r="AV22" s="91"/>
      <c r="AW22" s="91"/>
      <c r="AX22" s="91"/>
      <c r="AY22" s="91"/>
      <c r="AZ22" s="91"/>
      <c r="BA22" s="92"/>
      <c r="BB22" s="93"/>
      <c r="BC22" s="89"/>
      <c r="BD22" s="91" t="str">
        <f>IF('SAISIE ASL'!A22=31,H22,"")</f>
        <v/>
      </c>
      <c r="BE22" s="91"/>
      <c r="BF22" s="91" t="str">
        <f>IF('SAISIE ASL'!A22=31,J22,"")</f>
        <v/>
      </c>
      <c r="BG22" s="91"/>
      <c r="BH22" s="91" t="str">
        <f>IF('SAISIE ASL'!A22=31,L22,"")</f>
        <v/>
      </c>
      <c r="BI22" s="92"/>
      <c r="BJ22" s="93"/>
      <c r="BK22" s="94"/>
      <c r="BL22" s="91" t="str">
        <f>IF('SAISIE ASL'!A22=32,H22,"")</f>
        <v/>
      </c>
      <c r="BM22" s="91"/>
      <c r="BN22" s="91" t="str">
        <f>IF('SAISIE ASL'!A22=32,J22,"")</f>
        <v/>
      </c>
      <c r="BO22" s="91"/>
      <c r="BP22" s="91" t="str">
        <f>IF('SAISIE ASL'!A22=32,L22,"")</f>
        <v/>
      </c>
      <c r="BQ22" s="92"/>
      <c r="BR22" s="93"/>
      <c r="BS22" s="85"/>
      <c r="BT22" s="91" t="str">
        <f>IF('SAISIE ASL'!A22=33,H22,"")</f>
        <v/>
      </c>
      <c r="BU22" s="91"/>
      <c r="BV22" s="91" t="str">
        <f>IF('SAISIE ASL'!A22=33,J22,"")</f>
        <v/>
      </c>
      <c r="BW22" s="91"/>
      <c r="BX22" s="91" t="str">
        <f>IF('SAISIE ASL'!A22=33,L22,"")</f>
        <v/>
      </c>
      <c r="BY22" s="92"/>
      <c r="BZ22" s="93"/>
    </row>
    <row r="23" spans="1:78" ht="15" x14ac:dyDescent="0.2">
      <c r="A23">
        <f>'SAISIE ASL'!J23</f>
        <v>4</v>
      </c>
      <c r="B23">
        <f>'SAISIE ASL'!K23</f>
        <v>17</v>
      </c>
      <c r="C23" t="str">
        <f>'SAISIE ASL'!L23</f>
        <v>L'établissement possède un site internet dédié (site individuel ou site partagé)</v>
      </c>
      <c r="D23">
        <f>'SAISIE ASL'!M23</f>
        <v>9</v>
      </c>
      <c r="E23" t="str">
        <f>'SAISIE ASL'!N23</f>
        <v>OUI</v>
      </c>
      <c r="F23" s="89">
        <f>'SAISIE ASL'!M23</f>
        <v>9</v>
      </c>
      <c r="G23" s="89">
        <f>IF('SAISIE ASL'!N23="OUI",1,IF('SAISIE ASL'!N23="NON",0,IF('SAISIE ASL'!N23="Non Mesuré","",0)))</f>
        <v>1</v>
      </c>
      <c r="H23" s="89">
        <f>IF('SAISIE ASL'!N23&lt;&gt;"Non Mesuré",F23*G23,"")</f>
        <v>9</v>
      </c>
      <c r="I23" s="89"/>
      <c r="J23" s="89">
        <f>IF('SAISIE ASL'!N23="Non Mesuré",F23,0)</f>
        <v>0</v>
      </c>
      <c r="K23" s="89"/>
      <c r="L23" s="89">
        <f t="shared" ref="L23:L44" si="1">F23-J23</f>
        <v>9</v>
      </c>
      <c r="M23" s="89"/>
      <c r="N23" s="90"/>
      <c r="O23" s="90"/>
      <c r="P23" s="91">
        <f>IF('SAISIE ASL'!G23=1,H23,"")</f>
        <v>9</v>
      </c>
      <c r="Q23" s="91"/>
      <c r="R23" s="91">
        <f>IF('SAISIE ASL'!G23=1,J23,"")</f>
        <v>0</v>
      </c>
      <c r="S23" s="91"/>
      <c r="T23" s="91">
        <f>IF('SAISIE ASL'!G23=1,L23,"")</f>
        <v>9</v>
      </c>
      <c r="U23" s="92"/>
      <c r="V23" s="93"/>
      <c r="W23" s="91"/>
      <c r="X23" s="91" t="str">
        <f>IF('SAISIE ASL'!G23=2,H23,"")</f>
        <v/>
      </c>
      <c r="Y23" s="91"/>
      <c r="Z23" s="91" t="str">
        <f>IF('SAISIE ASL'!G23=2,J23,"")</f>
        <v/>
      </c>
      <c r="AA23" s="91"/>
      <c r="AB23" s="91" t="str">
        <f>IF('SAISIE ASL'!G23=2,L23,"")</f>
        <v/>
      </c>
      <c r="AC23" s="92"/>
      <c r="AD23" s="93"/>
      <c r="AE23" s="91"/>
      <c r="AF23" s="91" t="str">
        <f>IF('SAISIE ASL'!G23=3,H23,"")</f>
        <v/>
      </c>
      <c r="AG23" s="91"/>
      <c r="AH23" s="91" t="str">
        <f>IF('SAISIE ASL'!G23=3,J23,"")</f>
        <v/>
      </c>
      <c r="AI23" s="91"/>
      <c r="AJ23" s="91" t="str">
        <f>IF('SAISIE ASL'!G23=3,L23,"")</f>
        <v/>
      </c>
      <c r="AK23" s="92"/>
      <c r="AL23" s="93"/>
      <c r="AM23" s="91"/>
      <c r="AN23" s="91" t="str">
        <f>IF('SAISIE ASL'!G23=4,H23,"")</f>
        <v/>
      </c>
      <c r="AO23" s="91"/>
      <c r="AP23" s="91" t="str">
        <f>IF('SAISIE ASL'!G23=4,J23,"")</f>
        <v/>
      </c>
      <c r="AQ23" s="91"/>
      <c r="AR23" s="91" t="str">
        <f>IF('SAISIE ASL'!G23=4,L23,"")</f>
        <v/>
      </c>
      <c r="AS23" s="92"/>
      <c r="AT23" s="93"/>
      <c r="AU23" s="89"/>
      <c r="AV23" s="91" t="str">
        <f>IF('SAISIE ASL'!G23=5,H23,"")</f>
        <v/>
      </c>
      <c r="AW23" s="91"/>
      <c r="AX23" s="91" t="str">
        <f>IF('SAISIE ASL'!G23=5,J23,"")</f>
        <v/>
      </c>
      <c r="AY23" s="91"/>
      <c r="AZ23" s="91" t="str">
        <f>IF('SAISIE ASL'!G23=5,L23,"")</f>
        <v/>
      </c>
      <c r="BA23" s="92"/>
      <c r="BB23" s="93"/>
      <c r="BC23" s="89"/>
      <c r="BD23" s="91" t="str">
        <f>IF('SAISIE ASL'!A23=31,H23,"")</f>
        <v/>
      </c>
      <c r="BE23" s="91"/>
      <c r="BF23" s="91" t="str">
        <f>IF('SAISIE ASL'!A23=31,J23,"")</f>
        <v/>
      </c>
      <c r="BG23" s="91"/>
      <c r="BH23" s="91" t="str">
        <f>IF('SAISIE ASL'!A23=31,L23,"")</f>
        <v/>
      </c>
      <c r="BI23" s="92"/>
      <c r="BJ23" s="93"/>
      <c r="BK23" s="94"/>
      <c r="BL23" s="91" t="str">
        <f>IF('SAISIE ASL'!A23=32,H23,"")</f>
        <v/>
      </c>
      <c r="BM23" s="91"/>
      <c r="BN23" s="91" t="str">
        <f>IF('SAISIE ASL'!A23=32,J23,"")</f>
        <v/>
      </c>
      <c r="BO23" s="91"/>
      <c r="BP23" s="91" t="str">
        <f>IF('SAISIE ASL'!A23=32,L23,"")</f>
        <v/>
      </c>
      <c r="BQ23" s="92"/>
      <c r="BR23" s="93"/>
      <c r="BS23" s="85"/>
      <c r="BT23" s="91" t="str">
        <f>IF('SAISIE ASL'!A23=33,H23,"")</f>
        <v/>
      </c>
      <c r="BU23" s="91"/>
      <c r="BV23" s="91" t="str">
        <f>IF('SAISIE ASL'!A23=33,J23,"")</f>
        <v/>
      </c>
      <c r="BW23" s="91"/>
      <c r="BX23" s="91" t="str">
        <f>IF('SAISIE ASL'!A23=33,L23,"")</f>
        <v/>
      </c>
      <c r="BY23" s="92"/>
      <c r="BZ23" s="93"/>
    </row>
    <row r="24" spans="1:78" ht="15" x14ac:dyDescent="0.2">
      <c r="A24">
        <f>'SAISIE ASL'!J24</f>
        <v>4</v>
      </c>
      <c r="B24">
        <f>'SAISIE ASL'!K24</f>
        <v>18</v>
      </c>
      <c r="C24" t="str">
        <f>'SAISIE ASL'!L24</f>
        <v>Le site internet est bien référencé.</v>
      </c>
      <c r="D24">
        <f>'SAISIE ASL'!M24</f>
        <v>1</v>
      </c>
      <c r="E24" t="str">
        <f>'SAISIE ASL'!N24</f>
        <v>OUI</v>
      </c>
      <c r="F24" s="89">
        <f>'SAISIE ASL'!M24</f>
        <v>1</v>
      </c>
      <c r="G24" s="89">
        <f>IF('SAISIE ASL'!N24="OUI",1,IF('SAISIE ASL'!N24="NON",0,IF('SAISIE ASL'!N24="Non Mesuré","",0)))</f>
        <v>1</v>
      </c>
      <c r="H24" s="89">
        <f>IF('SAISIE ASL'!N24&lt;&gt;"Non Mesuré",F24*G24,"")</f>
        <v>1</v>
      </c>
      <c r="I24" s="89"/>
      <c r="J24" s="89">
        <f>IF('SAISIE ASL'!N24="Non Mesuré",F24,0)</f>
        <v>0</v>
      </c>
      <c r="K24" s="89"/>
      <c r="L24" s="89">
        <f t="shared" si="1"/>
        <v>1</v>
      </c>
      <c r="M24" s="89"/>
      <c r="N24" s="90"/>
      <c r="O24" s="90"/>
      <c r="P24" s="91">
        <f>IF('SAISIE ASL'!G24=1,H24,"")</f>
        <v>1</v>
      </c>
      <c r="Q24" s="91"/>
      <c r="R24" s="91">
        <f>IF('SAISIE ASL'!G24=1,J24,"")</f>
        <v>0</v>
      </c>
      <c r="S24" s="91"/>
      <c r="T24" s="91">
        <f>IF('SAISIE ASL'!G24=1,L24,"")</f>
        <v>1</v>
      </c>
      <c r="U24" s="92"/>
      <c r="V24" s="93"/>
      <c r="W24" s="91"/>
      <c r="X24" s="91" t="str">
        <f>IF('SAISIE ASL'!G24=2,H24,"")</f>
        <v/>
      </c>
      <c r="Y24" s="91"/>
      <c r="Z24" s="91" t="str">
        <f>IF('SAISIE ASL'!G24=2,J24,"")</f>
        <v/>
      </c>
      <c r="AA24" s="91"/>
      <c r="AB24" s="91" t="str">
        <f>IF('SAISIE ASL'!G24=2,L24,"")</f>
        <v/>
      </c>
      <c r="AC24" s="92"/>
      <c r="AD24" s="93"/>
      <c r="AE24" s="91"/>
      <c r="AF24" s="91" t="str">
        <f>IF('SAISIE ASL'!G24=3,H24,"")</f>
        <v/>
      </c>
      <c r="AG24" s="91"/>
      <c r="AH24" s="91" t="str">
        <f>IF('SAISIE ASL'!G24=3,J24,"")</f>
        <v/>
      </c>
      <c r="AI24" s="91"/>
      <c r="AJ24" s="91" t="str">
        <f>IF('SAISIE ASL'!G24=3,L24,"")</f>
        <v/>
      </c>
      <c r="AK24" s="92"/>
      <c r="AL24" s="93"/>
      <c r="AM24" s="91"/>
      <c r="AN24" s="91" t="str">
        <f>IF('SAISIE ASL'!G24=4,H24,"")</f>
        <v/>
      </c>
      <c r="AO24" s="91"/>
      <c r="AP24" s="91" t="str">
        <f>IF('SAISIE ASL'!G24=4,J24,"")</f>
        <v/>
      </c>
      <c r="AQ24" s="91"/>
      <c r="AR24" s="91" t="str">
        <f>IF('SAISIE ASL'!G24=4,L24,"")</f>
        <v/>
      </c>
      <c r="AS24" s="92"/>
      <c r="AT24" s="93"/>
      <c r="AU24" s="89"/>
      <c r="AV24" s="91" t="str">
        <f>IF('SAISIE ASL'!G24=5,H24,"")</f>
        <v/>
      </c>
      <c r="AW24" s="91"/>
      <c r="AX24" s="91" t="str">
        <f>IF('SAISIE ASL'!G24=5,J24,"")</f>
        <v/>
      </c>
      <c r="AY24" s="91"/>
      <c r="AZ24" s="91" t="str">
        <f>IF('SAISIE ASL'!G24=5,L24,"")</f>
        <v/>
      </c>
      <c r="BA24" s="92"/>
      <c r="BB24" s="93"/>
      <c r="BC24" s="89"/>
      <c r="BD24" s="91" t="str">
        <f>IF('SAISIE ASL'!A24=31,H24,"")</f>
        <v/>
      </c>
      <c r="BE24" s="91"/>
      <c r="BF24" s="91" t="str">
        <f>IF('SAISIE ASL'!A24=31,J24,"")</f>
        <v/>
      </c>
      <c r="BG24" s="91"/>
      <c r="BH24" s="91" t="str">
        <f>IF('SAISIE ASL'!A24=31,L24,"")</f>
        <v/>
      </c>
      <c r="BI24" s="92"/>
      <c r="BJ24" s="93"/>
      <c r="BK24" s="94"/>
      <c r="BL24" s="91" t="str">
        <f>IF('SAISIE ASL'!A24=32,H24,"")</f>
        <v/>
      </c>
      <c r="BM24" s="91"/>
      <c r="BN24" s="91" t="str">
        <f>IF('SAISIE ASL'!A24=32,J24,"")</f>
        <v/>
      </c>
      <c r="BO24" s="91"/>
      <c r="BP24" s="91" t="str">
        <f>IF('SAISIE ASL'!A24=32,L24,"")</f>
        <v/>
      </c>
      <c r="BQ24" s="92"/>
      <c r="BR24" s="93"/>
      <c r="BS24" s="85"/>
      <c r="BT24" s="91" t="str">
        <f>IF('SAISIE ASL'!A24=33,H24,"")</f>
        <v/>
      </c>
      <c r="BU24" s="91"/>
      <c r="BV24" s="91" t="str">
        <f>IF('SAISIE ASL'!A24=33,J24,"")</f>
        <v/>
      </c>
      <c r="BW24" s="91"/>
      <c r="BX24" s="91" t="str">
        <f>IF('SAISIE ASL'!A24=33,L24,"")</f>
        <v/>
      </c>
      <c r="BY24" s="92"/>
      <c r="BZ24" s="93"/>
    </row>
    <row r="25" spans="1:78" ht="15" x14ac:dyDescent="0.2">
      <c r="A25">
        <f>'SAISIE ASL'!J25</f>
        <v>4</v>
      </c>
      <c r="B25">
        <f>'SAISIE ASL'!K25</f>
        <v>19</v>
      </c>
      <c r="C25" t="str">
        <f>'SAISIE ASL'!L25</f>
        <v>La présentation du site internet est soignée, attractive et ergonomique.</v>
      </c>
      <c r="D25">
        <f>'SAISIE ASL'!M25</f>
        <v>3</v>
      </c>
      <c r="E25" t="str">
        <f>'SAISIE ASL'!N25</f>
        <v>Très Satisfaisant</v>
      </c>
      <c r="F25" s="89">
        <f>'SAISIE ASL'!M25</f>
        <v>3</v>
      </c>
      <c r="G25" s="89">
        <f>IF('SAISIE ASL'!N25="Très Satisfaisant",1,IF('SAISIE ASL'!N25="Satisfaisant",0.75,IF('SAISIE ASL'!N25="Insatisfaisant",0.25,IF('SAISIE ASL'!N25="Très Insatisfaisant",0,IF('SAISIE ASL'!N25="Non Mesuré","",0)))))</f>
        <v>1</v>
      </c>
      <c r="H25" s="89">
        <f>IF('SAISIE ASL'!N25&lt;&gt;"Non Mesuré",F25*G25,"")</f>
        <v>3</v>
      </c>
      <c r="I25" s="89"/>
      <c r="J25" s="89">
        <f>IF('SAISIE ASL'!N25="Non Mesuré",F25,0)</f>
        <v>0</v>
      </c>
      <c r="K25" s="89"/>
      <c r="L25" s="89">
        <f t="shared" si="1"/>
        <v>3</v>
      </c>
      <c r="M25" s="89"/>
      <c r="N25" s="90"/>
      <c r="O25" s="90"/>
      <c r="P25" s="91">
        <f>IF('SAISIE ASL'!G25=1,H25,"")</f>
        <v>3</v>
      </c>
      <c r="Q25" s="91"/>
      <c r="R25" s="91">
        <f>IF('SAISIE ASL'!G25=1,J25,"")</f>
        <v>0</v>
      </c>
      <c r="S25" s="91"/>
      <c r="T25" s="91">
        <f>IF('SAISIE ASL'!G25=1,L25,"")</f>
        <v>3</v>
      </c>
      <c r="U25" s="92"/>
      <c r="V25" s="93"/>
      <c r="W25" s="91"/>
      <c r="X25" s="91" t="str">
        <f>IF('SAISIE ASL'!G25=2,H25,"")</f>
        <v/>
      </c>
      <c r="Y25" s="91"/>
      <c r="Z25" s="91" t="str">
        <f>IF('SAISIE ASL'!G25=2,J25,"")</f>
        <v/>
      </c>
      <c r="AA25" s="91"/>
      <c r="AB25" s="91" t="str">
        <f>IF('SAISIE ASL'!G25=2,L25,"")</f>
        <v/>
      </c>
      <c r="AC25" s="92"/>
      <c r="AD25" s="93"/>
      <c r="AE25" s="91"/>
      <c r="AF25" s="91" t="str">
        <f>IF('SAISIE ASL'!G25=3,H25,"")</f>
        <v/>
      </c>
      <c r="AG25" s="91"/>
      <c r="AH25" s="91" t="str">
        <f>IF('SAISIE ASL'!G25=3,J25,"")</f>
        <v/>
      </c>
      <c r="AI25" s="91"/>
      <c r="AJ25" s="91" t="str">
        <f>IF('SAISIE ASL'!G25=3,L25,"")</f>
        <v/>
      </c>
      <c r="AK25" s="92"/>
      <c r="AL25" s="93"/>
      <c r="AM25" s="91"/>
      <c r="AN25" s="91" t="str">
        <f>IF('SAISIE ASL'!G25=4,H25,"")</f>
        <v/>
      </c>
      <c r="AO25" s="91"/>
      <c r="AP25" s="91" t="str">
        <f>IF('SAISIE ASL'!G25=4,J25,"")</f>
        <v/>
      </c>
      <c r="AQ25" s="91"/>
      <c r="AR25" s="91" t="str">
        <f>IF('SAISIE ASL'!G25=4,L25,"")</f>
        <v/>
      </c>
      <c r="AS25" s="92"/>
      <c r="AT25" s="93"/>
      <c r="AU25" s="89"/>
      <c r="AV25" s="91" t="str">
        <f>IF('SAISIE ASL'!G25=5,H25,"")</f>
        <v/>
      </c>
      <c r="AW25" s="91"/>
      <c r="AX25" s="91" t="str">
        <f>IF('SAISIE ASL'!G25=5,J25,"")</f>
        <v/>
      </c>
      <c r="AY25" s="91"/>
      <c r="AZ25" s="91" t="str">
        <f>IF('SAISIE ASL'!G25=5,L25,"")</f>
        <v/>
      </c>
      <c r="BA25" s="92"/>
      <c r="BB25" s="93"/>
      <c r="BC25" s="89"/>
      <c r="BD25" s="91" t="str">
        <f>IF('SAISIE ASL'!A25=31,H25,"")</f>
        <v/>
      </c>
      <c r="BE25" s="91"/>
      <c r="BF25" s="91" t="str">
        <f>IF('SAISIE ASL'!A25=31,J25,"")</f>
        <v/>
      </c>
      <c r="BG25" s="91"/>
      <c r="BH25" s="91" t="str">
        <f>IF('SAISIE ASL'!A25=31,L25,"")</f>
        <v/>
      </c>
      <c r="BI25" s="92"/>
      <c r="BJ25" s="93"/>
      <c r="BK25" s="94"/>
      <c r="BL25" s="91" t="str">
        <f>IF('SAISIE ASL'!A25=32,H25,"")</f>
        <v/>
      </c>
      <c r="BM25" s="91"/>
      <c r="BN25" s="91" t="str">
        <f>IF('SAISIE ASL'!A25=32,J25,"")</f>
        <v/>
      </c>
      <c r="BO25" s="91"/>
      <c r="BP25" s="91" t="str">
        <f>IF('SAISIE ASL'!A25=32,L25,"")</f>
        <v/>
      </c>
      <c r="BQ25" s="92"/>
      <c r="BR25" s="93"/>
      <c r="BS25" s="85"/>
      <c r="BT25" s="91" t="str">
        <f>IF('SAISIE ASL'!A25=33,H25,"")</f>
        <v/>
      </c>
      <c r="BU25" s="91"/>
      <c r="BV25" s="91" t="str">
        <f>IF('SAISIE ASL'!A25=33,J25,"")</f>
        <v/>
      </c>
      <c r="BW25" s="91"/>
      <c r="BX25" s="91" t="str">
        <f>IF('SAISIE ASL'!A25=33,L25,"")</f>
        <v/>
      </c>
      <c r="BY25" s="92"/>
      <c r="BZ25" s="93"/>
    </row>
    <row r="26" spans="1:78" ht="15" x14ac:dyDescent="0.2">
      <c r="A26">
        <f>'SAISIE ASL'!J26</f>
        <v>4</v>
      </c>
      <c r="B26">
        <f>'SAISIE ASL'!K26</f>
        <v>20</v>
      </c>
      <c r="C26" t="str">
        <f>'SAISIE ASL'!L26</f>
        <v xml:space="preserve">Le site internet est représentatif de l'offre. </v>
      </c>
      <c r="D26">
        <f>'SAISIE ASL'!M26</f>
        <v>3</v>
      </c>
      <c r="E26" t="str">
        <f>'SAISIE ASL'!N26</f>
        <v>OUI</v>
      </c>
      <c r="F26" s="89">
        <f>'SAISIE ASL'!M26</f>
        <v>3</v>
      </c>
      <c r="G26" s="89">
        <f>IF('SAISIE ASL'!N26="OUI",1,IF('SAISIE ASL'!N26="NON",0,IF('SAISIE ASL'!N26="Non Mesuré","",0)))</f>
        <v>1</v>
      </c>
      <c r="H26" s="89">
        <f>IF('SAISIE ASL'!N26&lt;&gt;"Non Mesuré",F26*G26,"")</f>
        <v>3</v>
      </c>
      <c r="I26" s="89"/>
      <c r="J26" s="89">
        <f>IF('SAISIE ASL'!N26="Non Mesuré",F26,0)</f>
        <v>0</v>
      </c>
      <c r="K26" s="89"/>
      <c r="L26" s="89">
        <f t="shared" si="1"/>
        <v>3</v>
      </c>
      <c r="M26" s="89"/>
      <c r="N26" s="90"/>
      <c r="O26" s="90"/>
      <c r="P26" s="91">
        <f>IF('SAISIE ASL'!G26=1,H26,"")</f>
        <v>3</v>
      </c>
      <c r="Q26" s="91"/>
      <c r="R26" s="91">
        <f>IF('SAISIE ASL'!G26=1,J26,"")</f>
        <v>0</v>
      </c>
      <c r="S26" s="91"/>
      <c r="T26" s="91">
        <f>IF('SAISIE ASL'!G26=1,L26,"")</f>
        <v>3</v>
      </c>
      <c r="U26" s="92"/>
      <c r="V26" s="93"/>
      <c r="W26" s="91"/>
      <c r="X26" s="91" t="str">
        <f>IF('SAISIE ASL'!G26=2,H26,"")</f>
        <v/>
      </c>
      <c r="Y26" s="91"/>
      <c r="Z26" s="91" t="str">
        <f>IF('SAISIE ASL'!G26=2,J26,"")</f>
        <v/>
      </c>
      <c r="AA26" s="91"/>
      <c r="AB26" s="91" t="str">
        <f>IF('SAISIE ASL'!G26=2,L26,"")</f>
        <v/>
      </c>
      <c r="AC26" s="92"/>
      <c r="AD26" s="93"/>
      <c r="AE26" s="91"/>
      <c r="AF26" s="91" t="str">
        <f>IF('SAISIE ASL'!G26=3,H26,"")</f>
        <v/>
      </c>
      <c r="AG26" s="91"/>
      <c r="AH26" s="91" t="str">
        <f>IF('SAISIE ASL'!G26=3,J26,"")</f>
        <v/>
      </c>
      <c r="AI26" s="91"/>
      <c r="AJ26" s="91" t="str">
        <f>IF('SAISIE ASL'!G26=3,L26,"")</f>
        <v/>
      </c>
      <c r="AK26" s="92"/>
      <c r="AL26" s="93"/>
      <c r="AM26" s="91"/>
      <c r="AN26" s="91" t="str">
        <f>IF('SAISIE ASL'!G26=4,H26,"")</f>
        <v/>
      </c>
      <c r="AO26" s="91"/>
      <c r="AP26" s="91" t="str">
        <f>IF('SAISIE ASL'!G26=4,J26,"")</f>
        <v/>
      </c>
      <c r="AQ26" s="91"/>
      <c r="AR26" s="91" t="str">
        <f>IF('SAISIE ASL'!G26=4,L26,"")</f>
        <v/>
      </c>
      <c r="AS26" s="92"/>
      <c r="AT26" s="93"/>
      <c r="AU26" s="89"/>
      <c r="AV26" s="91" t="str">
        <f>IF('SAISIE ASL'!G26=5,H26,"")</f>
        <v/>
      </c>
      <c r="AW26" s="91"/>
      <c r="AX26" s="91" t="str">
        <f>IF('SAISIE ASL'!G26=5,J26,"")</f>
        <v/>
      </c>
      <c r="AY26" s="91"/>
      <c r="AZ26" s="91" t="str">
        <f>IF('SAISIE ASL'!G26=5,L26,"")</f>
        <v/>
      </c>
      <c r="BA26" s="92"/>
      <c r="BB26" s="93"/>
      <c r="BC26" s="89"/>
      <c r="BD26" s="91" t="str">
        <f>IF('SAISIE ASL'!A26=31,H26,"")</f>
        <v/>
      </c>
      <c r="BE26" s="91"/>
      <c r="BF26" s="91" t="str">
        <f>IF('SAISIE ASL'!A26=31,J26,"")</f>
        <v/>
      </c>
      <c r="BG26" s="91"/>
      <c r="BH26" s="91" t="str">
        <f>IF('SAISIE ASL'!A26=31,L26,"")</f>
        <v/>
      </c>
      <c r="BI26" s="92"/>
      <c r="BJ26" s="93"/>
      <c r="BK26" s="94"/>
      <c r="BL26" s="91" t="str">
        <f>IF('SAISIE ASL'!A26=32,H26,"")</f>
        <v/>
      </c>
      <c r="BM26" s="91"/>
      <c r="BN26" s="91" t="str">
        <f>IF('SAISIE ASL'!A26=32,J26,"")</f>
        <v/>
      </c>
      <c r="BO26" s="91"/>
      <c r="BP26" s="91" t="str">
        <f>IF('SAISIE ASL'!A26=32,L26,"")</f>
        <v/>
      </c>
      <c r="BQ26" s="92"/>
      <c r="BR26" s="93"/>
      <c r="BS26" s="85"/>
      <c r="BT26" s="91" t="str">
        <f>IF('SAISIE ASL'!A26=33,H26,"")</f>
        <v/>
      </c>
      <c r="BU26" s="91"/>
      <c r="BV26" s="91" t="str">
        <f>IF('SAISIE ASL'!A26=33,J26,"")</f>
        <v/>
      </c>
      <c r="BW26" s="91"/>
      <c r="BX26" s="91" t="str">
        <f>IF('SAISIE ASL'!A26=33,L26,"")</f>
        <v/>
      </c>
      <c r="BY26" s="92"/>
      <c r="BZ26" s="93"/>
    </row>
    <row r="27" spans="1:78" ht="15" x14ac:dyDescent="0.2">
      <c r="A27">
        <f>'SAISIE ASL'!J27</f>
        <v>4</v>
      </c>
      <c r="B27">
        <f>'SAISIE ASL'!K27</f>
        <v>21</v>
      </c>
      <c r="C27" t="str">
        <f>'SAISIE ASL'!L27</f>
        <v xml:space="preserve">Le site internet présente toutes les activités proposées. </v>
      </c>
      <c r="D27">
        <f>'SAISIE ASL'!M27</f>
        <v>1</v>
      </c>
      <c r="E27" t="str">
        <f>'SAISIE ASL'!N27</f>
        <v>OUI</v>
      </c>
      <c r="F27" s="89">
        <f>'SAISIE ASL'!M27</f>
        <v>1</v>
      </c>
      <c r="G27" s="89">
        <f>IF('SAISIE ASL'!N27="OUI",1,IF('SAISIE ASL'!N27="NON",0,IF('SAISIE ASL'!N27="Non Mesuré","",0)))</f>
        <v>1</v>
      </c>
      <c r="H27" s="89">
        <f>IF('SAISIE ASL'!N27&lt;&gt;"Non Mesuré",F27*G27,"")</f>
        <v>1</v>
      </c>
      <c r="I27" s="89"/>
      <c r="J27" s="89">
        <f>IF('SAISIE ASL'!N27="Non Mesuré",F27,0)</f>
        <v>0</v>
      </c>
      <c r="K27" s="89"/>
      <c r="L27" s="89">
        <f t="shared" si="1"/>
        <v>1</v>
      </c>
      <c r="M27" s="89"/>
      <c r="N27" s="90"/>
      <c r="O27" s="90"/>
      <c r="P27" s="91">
        <f>IF('SAISIE ASL'!G27=1,H27,"")</f>
        <v>1</v>
      </c>
      <c r="Q27" s="91"/>
      <c r="R27" s="91">
        <f>IF('SAISIE ASL'!G27=1,J27,"")</f>
        <v>0</v>
      </c>
      <c r="S27" s="91"/>
      <c r="T27" s="91">
        <f>IF('SAISIE ASL'!G27=1,L27,"")</f>
        <v>1</v>
      </c>
      <c r="U27" s="92"/>
      <c r="V27" s="93"/>
      <c r="W27" s="91"/>
      <c r="X27" s="91" t="str">
        <f>IF('SAISIE ASL'!G27=2,H27,"")</f>
        <v/>
      </c>
      <c r="Y27" s="91"/>
      <c r="Z27" s="91" t="str">
        <f>IF('SAISIE ASL'!G27=2,J27,"")</f>
        <v/>
      </c>
      <c r="AA27" s="91"/>
      <c r="AB27" s="91" t="str">
        <f>IF('SAISIE ASL'!G27=2,L27,"")</f>
        <v/>
      </c>
      <c r="AC27" s="92"/>
      <c r="AD27" s="93"/>
      <c r="AE27" s="91"/>
      <c r="AF27" s="91" t="str">
        <f>IF('SAISIE ASL'!G27=3,H27,"")</f>
        <v/>
      </c>
      <c r="AG27" s="91"/>
      <c r="AH27" s="91" t="str">
        <f>IF('SAISIE ASL'!G27=3,J27,"")</f>
        <v/>
      </c>
      <c r="AI27" s="91"/>
      <c r="AJ27" s="91" t="str">
        <f>IF('SAISIE ASL'!G27=3,L27,"")</f>
        <v/>
      </c>
      <c r="AK27" s="92"/>
      <c r="AL27" s="93"/>
      <c r="AM27" s="91"/>
      <c r="AN27" s="91" t="str">
        <f>IF('SAISIE ASL'!G27=4,H27,"")</f>
        <v/>
      </c>
      <c r="AO27" s="91"/>
      <c r="AP27" s="91" t="str">
        <f>IF('SAISIE ASL'!G27=4,J27,"")</f>
        <v/>
      </c>
      <c r="AQ27" s="91"/>
      <c r="AR27" s="91" t="str">
        <f>IF('SAISIE ASL'!G27=4,L27,"")</f>
        <v/>
      </c>
      <c r="AS27" s="92"/>
      <c r="AT27" s="93"/>
      <c r="AU27" s="89"/>
      <c r="AV27" s="91" t="str">
        <f>IF('SAISIE ASL'!G27=5,H27,"")</f>
        <v/>
      </c>
      <c r="AW27" s="91"/>
      <c r="AX27" s="91" t="str">
        <f>IF('SAISIE ASL'!G27=5,J27,"")</f>
        <v/>
      </c>
      <c r="AY27" s="91"/>
      <c r="AZ27" s="91" t="str">
        <f>IF('SAISIE ASL'!G27=5,L27,"")</f>
        <v/>
      </c>
      <c r="BA27" s="92"/>
      <c r="BB27" s="93"/>
      <c r="BC27" s="89"/>
      <c r="BD27" s="91" t="str">
        <f>IF('SAISIE ASL'!A27=31,H27,"")</f>
        <v/>
      </c>
      <c r="BE27" s="91"/>
      <c r="BF27" s="91" t="str">
        <f>IF('SAISIE ASL'!A27=31,J27,"")</f>
        <v/>
      </c>
      <c r="BG27" s="91"/>
      <c r="BH27" s="91" t="str">
        <f>IF('SAISIE ASL'!A27=31,L27,"")</f>
        <v/>
      </c>
      <c r="BI27" s="92"/>
      <c r="BJ27" s="93"/>
      <c r="BK27" s="94"/>
      <c r="BL27" s="91" t="str">
        <f>IF('SAISIE ASL'!A27=32,H27,"")</f>
        <v/>
      </c>
      <c r="BM27" s="91"/>
      <c r="BN27" s="91" t="str">
        <f>IF('SAISIE ASL'!A27=32,J27,"")</f>
        <v/>
      </c>
      <c r="BO27" s="91"/>
      <c r="BP27" s="91" t="str">
        <f>IF('SAISIE ASL'!A27=32,L27,"")</f>
        <v/>
      </c>
      <c r="BQ27" s="92"/>
      <c r="BR27" s="93"/>
      <c r="BS27" s="85"/>
      <c r="BT27" s="91" t="str">
        <f>IF('SAISIE ASL'!A27=33,H27,"")</f>
        <v/>
      </c>
      <c r="BU27" s="91"/>
      <c r="BV27" s="91" t="str">
        <f>IF('SAISIE ASL'!A27=33,J27,"")</f>
        <v/>
      </c>
      <c r="BW27" s="91"/>
      <c r="BX27" s="91" t="str">
        <f>IF('SAISIE ASL'!A27=33,L27,"")</f>
        <v/>
      </c>
      <c r="BY27" s="92"/>
      <c r="BZ27" s="93"/>
    </row>
    <row r="28" spans="1:78" ht="15" x14ac:dyDescent="0.2">
      <c r="A28">
        <f>'SAISIE ASL'!J28</f>
        <v>4</v>
      </c>
      <c r="B28">
        <f>'SAISIE ASL'!K28</f>
        <v>22</v>
      </c>
      <c r="C28" t="str">
        <f>'SAISIE ASL'!L28</f>
        <v>Le site internet contient les coordonnées du site : l'adresse, le courriel et le numéro de téléphone.</v>
      </c>
      <c r="D28">
        <f>'SAISIE ASL'!M28</f>
        <v>1</v>
      </c>
      <c r="E28" t="str">
        <f>'SAISIE ASL'!N28</f>
        <v>OUI</v>
      </c>
      <c r="F28" s="89">
        <f>'SAISIE ASL'!M28</f>
        <v>1</v>
      </c>
      <c r="G28" s="89">
        <f>IF('SAISIE ASL'!N28="OUI",1,IF('SAISIE ASL'!N28="NON",0,IF('SAISIE ASL'!N28="Non Mesuré","",0)))</f>
        <v>1</v>
      </c>
      <c r="H28" s="89">
        <f>IF('SAISIE ASL'!N28&lt;&gt;"Non Mesuré",F28*G28,"")</f>
        <v>1</v>
      </c>
      <c r="I28" s="89"/>
      <c r="J28" s="89">
        <f>IF('SAISIE ASL'!N28="Non Mesuré",F28,0)</f>
        <v>0</v>
      </c>
      <c r="K28" s="89"/>
      <c r="L28" s="89">
        <f t="shared" si="1"/>
        <v>1</v>
      </c>
      <c r="M28" s="89"/>
      <c r="N28" s="90"/>
      <c r="O28" s="90"/>
      <c r="P28" s="91">
        <f>IF('SAISIE ASL'!G28=1,H28,"")</f>
        <v>1</v>
      </c>
      <c r="Q28" s="91"/>
      <c r="R28" s="91">
        <f>IF('SAISIE ASL'!G28=1,J28,"")</f>
        <v>0</v>
      </c>
      <c r="S28" s="91"/>
      <c r="T28" s="91">
        <f>IF('SAISIE ASL'!G28=1,L28,"")</f>
        <v>1</v>
      </c>
      <c r="U28" s="92"/>
      <c r="V28" s="93"/>
      <c r="W28" s="91"/>
      <c r="X28" s="91" t="str">
        <f>IF('SAISIE ASL'!G28=2,H28,"")</f>
        <v/>
      </c>
      <c r="Y28" s="91"/>
      <c r="Z28" s="91" t="str">
        <f>IF('SAISIE ASL'!G28=2,J28,"")</f>
        <v/>
      </c>
      <c r="AA28" s="91"/>
      <c r="AB28" s="91" t="str">
        <f>IF('SAISIE ASL'!G28=2,L28,"")</f>
        <v/>
      </c>
      <c r="AC28" s="92"/>
      <c r="AD28" s="93"/>
      <c r="AE28" s="91"/>
      <c r="AF28" s="91" t="str">
        <f>IF('SAISIE ASL'!G28=3,H28,"")</f>
        <v/>
      </c>
      <c r="AG28" s="91"/>
      <c r="AH28" s="91" t="str">
        <f>IF('SAISIE ASL'!G28=3,J28,"")</f>
        <v/>
      </c>
      <c r="AI28" s="91"/>
      <c r="AJ28" s="91" t="str">
        <f>IF('SAISIE ASL'!G28=3,L28,"")</f>
        <v/>
      </c>
      <c r="AK28" s="92"/>
      <c r="AL28" s="93"/>
      <c r="AM28" s="91"/>
      <c r="AN28" s="91" t="str">
        <f>IF('SAISIE ASL'!G28=4,H28,"")</f>
        <v/>
      </c>
      <c r="AO28" s="91"/>
      <c r="AP28" s="91" t="str">
        <f>IF('SAISIE ASL'!G28=4,J28,"")</f>
        <v/>
      </c>
      <c r="AQ28" s="91"/>
      <c r="AR28" s="91" t="str">
        <f>IF('SAISIE ASL'!G28=4,L28,"")</f>
        <v/>
      </c>
      <c r="AS28" s="92"/>
      <c r="AT28" s="93"/>
      <c r="AU28" s="89"/>
      <c r="AV28" s="91" t="str">
        <f>IF('SAISIE ASL'!G28=5,H28,"")</f>
        <v/>
      </c>
      <c r="AW28" s="91"/>
      <c r="AX28" s="91" t="str">
        <f>IF('SAISIE ASL'!G28=5,J28,"")</f>
        <v/>
      </c>
      <c r="AY28" s="91"/>
      <c r="AZ28" s="91" t="str">
        <f>IF('SAISIE ASL'!G28=5,L28,"")</f>
        <v/>
      </c>
      <c r="BA28" s="92"/>
      <c r="BB28" s="93"/>
      <c r="BC28" s="89"/>
      <c r="BD28" s="91" t="str">
        <f>IF('SAISIE ASL'!A28=31,H28,"")</f>
        <v/>
      </c>
      <c r="BE28" s="91"/>
      <c r="BF28" s="91" t="str">
        <f>IF('SAISIE ASL'!A28=31,J28,"")</f>
        <v/>
      </c>
      <c r="BG28" s="91"/>
      <c r="BH28" s="91" t="str">
        <f>IF('SAISIE ASL'!A28=31,L28,"")</f>
        <v/>
      </c>
      <c r="BI28" s="92"/>
      <c r="BJ28" s="93"/>
      <c r="BK28" s="94"/>
      <c r="BL28" s="91" t="str">
        <f>IF('SAISIE ASL'!A28=32,H28,"")</f>
        <v/>
      </c>
      <c r="BM28" s="91"/>
      <c r="BN28" s="91" t="str">
        <f>IF('SAISIE ASL'!A28=32,J28,"")</f>
        <v/>
      </c>
      <c r="BO28" s="91"/>
      <c r="BP28" s="91" t="str">
        <f>IF('SAISIE ASL'!A28=32,L28,"")</f>
        <v/>
      </c>
      <c r="BQ28" s="92"/>
      <c r="BR28" s="93"/>
      <c r="BS28" s="85"/>
      <c r="BT28" s="91" t="str">
        <f>IF('SAISIE ASL'!A28=33,H28,"")</f>
        <v/>
      </c>
      <c r="BU28" s="91"/>
      <c r="BV28" s="91" t="str">
        <f>IF('SAISIE ASL'!A28=33,J28,"")</f>
        <v/>
      </c>
      <c r="BW28" s="91"/>
      <c r="BX28" s="91" t="str">
        <f>IF('SAISIE ASL'!A28=33,L28,"")</f>
        <v/>
      </c>
      <c r="BY28" s="92"/>
      <c r="BZ28" s="93"/>
    </row>
    <row r="29" spans="1:78" ht="15" x14ac:dyDescent="0.2">
      <c r="A29">
        <f>'SAISIE ASL'!J29</f>
        <v>4</v>
      </c>
      <c r="B29">
        <f>'SAISIE ASL'!K29</f>
        <v>23</v>
      </c>
      <c r="C29" t="str">
        <f>'SAISIE ASL'!L29</f>
        <v xml:space="preserve">Le site internet contient des informations sur l'offre d'activités : type d'activités, présentation du contenu, durée, âge minimum (si minimum requis), niveau exigé (si minimum requis). </v>
      </c>
      <c r="D29">
        <f>'SAISIE ASL'!M29</f>
        <v>1</v>
      </c>
      <c r="E29" t="str">
        <f>'SAISIE ASL'!N29</f>
        <v>OUI</v>
      </c>
      <c r="F29" s="89">
        <f>'SAISIE ASL'!M29</f>
        <v>1</v>
      </c>
      <c r="G29" s="89">
        <f>IF('SAISIE ASL'!N29="OUI",1,IF('SAISIE ASL'!N29="NON",0,IF('SAISIE ASL'!N29="Non Mesuré","",0)))</f>
        <v>1</v>
      </c>
      <c r="H29" s="89">
        <f>IF('SAISIE ASL'!N29&lt;&gt;"Non Mesuré",F29*G29,"")</f>
        <v>1</v>
      </c>
      <c r="I29" s="89"/>
      <c r="J29" s="89">
        <f>IF('SAISIE ASL'!N29="Non Mesuré",F29,0)</f>
        <v>0</v>
      </c>
      <c r="K29" s="89"/>
      <c r="L29" s="89">
        <f t="shared" si="1"/>
        <v>1</v>
      </c>
      <c r="M29" s="89"/>
      <c r="N29" s="90"/>
      <c r="O29" s="90"/>
      <c r="P29" s="91">
        <f>IF('SAISIE ASL'!G29=1,H29,"")</f>
        <v>1</v>
      </c>
      <c r="Q29" s="91"/>
      <c r="R29" s="91">
        <f>IF('SAISIE ASL'!G29=1,J29,"")</f>
        <v>0</v>
      </c>
      <c r="S29" s="91"/>
      <c r="T29" s="91">
        <f>IF('SAISIE ASL'!G29=1,L29,"")</f>
        <v>1</v>
      </c>
      <c r="U29" s="92"/>
      <c r="V29" s="93"/>
      <c r="W29" s="91"/>
      <c r="X29" s="91" t="str">
        <f>IF('SAISIE ASL'!G29=2,H29,"")</f>
        <v/>
      </c>
      <c r="Y29" s="91"/>
      <c r="Z29" s="91" t="str">
        <f>IF('SAISIE ASL'!G29=2,J29,"")</f>
        <v/>
      </c>
      <c r="AA29" s="91"/>
      <c r="AB29" s="91" t="str">
        <f>IF('SAISIE ASL'!G29=2,L29,"")</f>
        <v/>
      </c>
      <c r="AC29" s="92"/>
      <c r="AD29" s="93"/>
      <c r="AE29" s="91"/>
      <c r="AF29" s="91" t="str">
        <f>IF('SAISIE ASL'!G29=3,H29,"")</f>
        <v/>
      </c>
      <c r="AG29" s="91"/>
      <c r="AH29" s="91" t="str">
        <f>IF('SAISIE ASL'!G29=3,J29,"")</f>
        <v/>
      </c>
      <c r="AI29" s="91"/>
      <c r="AJ29" s="91" t="str">
        <f>IF('SAISIE ASL'!G29=3,L29,"")</f>
        <v/>
      </c>
      <c r="AK29" s="92"/>
      <c r="AL29" s="93"/>
      <c r="AM29" s="91"/>
      <c r="AN29" s="91" t="str">
        <f>IF('SAISIE ASL'!G29=4,H29,"")</f>
        <v/>
      </c>
      <c r="AO29" s="91"/>
      <c r="AP29" s="91" t="str">
        <f>IF('SAISIE ASL'!G29=4,J29,"")</f>
        <v/>
      </c>
      <c r="AQ29" s="91"/>
      <c r="AR29" s="91" t="str">
        <f>IF('SAISIE ASL'!G29=4,L29,"")</f>
        <v/>
      </c>
      <c r="AS29" s="92"/>
      <c r="AT29" s="93"/>
      <c r="AU29" s="89"/>
      <c r="AV29" s="91" t="str">
        <f>IF('SAISIE ASL'!G29=5,H29,"")</f>
        <v/>
      </c>
      <c r="AW29" s="91"/>
      <c r="AX29" s="91" t="str">
        <f>IF('SAISIE ASL'!G29=5,J29,"")</f>
        <v/>
      </c>
      <c r="AY29" s="91"/>
      <c r="AZ29" s="91" t="str">
        <f>IF('SAISIE ASL'!G29=5,L29,"")</f>
        <v/>
      </c>
      <c r="BA29" s="92"/>
      <c r="BB29" s="93"/>
      <c r="BC29" s="89"/>
      <c r="BD29" s="91" t="str">
        <f>IF('SAISIE ASL'!A29=31,H29,"")</f>
        <v/>
      </c>
      <c r="BE29" s="91"/>
      <c r="BF29" s="91" t="str">
        <f>IF('SAISIE ASL'!A29=31,J29,"")</f>
        <v/>
      </c>
      <c r="BG29" s="91"/>
      <c r="BH29" s="91" t="str">
        <f>IF('SAISIE ASL'!A29=31,L29,"")</f>
        <v/>
      </c>
      <c r="BI29" s="92"/>
      <c r="BJ29" s="93"/>
      <c r="BK29" s="94"/>
      <c r="BL29" s="91" t="str">
        <f>IF('SAISIE ASL'!A29=32,H29,"")</f>
        <v/>
      </c>
      <c r="BM29" s="91"/>
      <c r="BN29" s="91" t="str">
        <f>IF('SAISIE ASL'!A29=32,J29,"")</f>
        <v/>
      </c>
      <c r="BO29" s="91"/>
      <c r="BP29" s="91" t="str">
        <f>IF('SAISIE ASL'!A29=32,L29,"")</f>
        <v/>
      </c>
      <c r="BQ29" s="92"/>
      <c r="BR29" s="93"/>
      <c r="BS29" s="85"/>
      <c r="BT29" s="91" t="str">
        <f>IF('SAISIE ASL'!A29=33,H29,"")</f>
        <v/>
      </c>
      <c r="BU29" s="91"/>
      <c r="BV29" s="91" t="str">
        <f>IF('SAISIE ASL'!A29=33,J29,"")</f>
        <v/>
      </c>
      <c r="BW29" s="91"/>
      <c r="BX29" s="91" t="str">
        <f>IF('SAISIE ASL'!A29=33,L29,"")</f>
        <v/>
      </c>
      <c r="BY29" s="92"/>
      <c r="BZ29" s="93"/>
    </row>
    <row r="30" spans="1:78" ht="15" x14ac:dyDescent="0.2">
      <c r="A30">
        <f>'SAISIE ASL'!J30</f>
        <v>4</v>
      </c>
      <c r="B30">
        <f>'SAISIE ASL'!K30</f>
        <v>24</v>
      </c>
      <c r="C30" t="str">
        <f>'SAISIE ASL'!L30</f>
        <v xml:space="preserve">Le site internet contient les informations pratiques suivantes : les périodes d'ouverture, le tarif des différentes activités, les moyens de paiement acceptés, l'accueil des personnes en situation de handicap, les services annexes. </v>
      </c>
      <c r="D30">
        <f>'SAISIE ASL'!M30</f>
        <v>1</v>
      </c>
      <c r="E30" t="str">
        <f>'SAISIE ASL'!N30</f>
        <v>OUI</v>
      </c>
      <c r="F30" s="89">
        <f>'SAISIE ASL'!M30</f>
        <v>1</v>
      </c>
      <c r="G30" s="89">
        <f>IF('SAISIE ASL'!N30="OUI",1,IF('SAISIE ASL'!N30="NON",0,IF('SAISIE ASL'!N30="Non Mesuré","",0)))</f>
        <v>1</v>
      </c>
      <c r="H30" s="89">
        <f>IF('SAISIE ASL'!N30&lt;&gt;"Non Mesuré",F30*G30,"")</f>
        <v>1</v>
      </c>
      <c r="I30" s="89"/>
      <c r="J30" s="89">
        <f>IF('SAISIE ASL'!N30="Non Mesuré",F30,0)</f>
        <v>0</v>
      </c>
      <c r="K30" s="89"/>
      <c r="L30" s="89">
        <f t="shared" si="1"/>
        <v>1</v>
      </c>
      <c r="M30" s="89"/>
      <c r="N30" s="90"/>
      <c r="O30" s="90"/>
      <c r="P30" s="91">
        <f>IF('SAISIE ASL'!G30=1,H30,"")</f>
        <v>1</v>
      </c>
      <c r="Q30" s="91"/>
      <c r="R30" s="91">
        <f>IF('SAISIE ASL'!G30=1,J30,"")</f>
        <v>0</v>
      </c>
      <c r="S30" s="91"/>
      <c r="T30" s="91">
        <f>IF('SAISIE ASL'!G30=1,L30,"")</f>
        <v>1</v>
      </c>
      <c r="U30" s="92"/>
      <c r="V30" s="93"/>
      <c r="W30" s="91"/>
      <c r="X30" s="91" t="str">
        <f>IF('SAISIE ASL'!G30=2,H30,"")</f>
        <v/>
      </c>
      <c r="Y30" s="91"/>
      <c r="Z30" s="91" t="str">
        <f>IF('SAISIE ASL'!G30=2,J30,"")</f>
        <v/>
      </c>
      <c r="AA30" s="91"/>
      <c r="AB30" s="91" t="str">
        <f>IF('SAISIE ASL'!G30=2,L30,"")</f>
        <v/>
      </c>
      <c r="AC30" s="92"/>
      <c r="AD30" s="93"/>
      <c r="AE30" s="91"/>
      <c r="AF30" s="91" t="str">
        <f>IF('SAISIE ASL'!G30=3,H30,"")</f>
        <v/>
      </c>
      <c r="AG30" s="91"/>
      <c r="AH30" s="91" t="str">
        <f>IF('SAISIE ASL'!G30=3,J30,"")</f>
        <v/>
      </c>
      <c r="AI30" s="91"/>
      <c r="AJ30" s="91" t="str">
        <f>IF('SAISIE ASL'!G30=3,L30,"")</f>
        <v/>
      </c>
      <c r="AK30" s="92"/>
      <c r="AL30" s="93"/>
      <c r="AM30" s="91"/>
      <c r="AN30" s="91" t="str">
        <f>IF('SAISIE ASL'!G30=4,H30,"")</f>
        <v/>
      </c>
      <c r="AO30" s="91"/>
      <c r="AP30" s="91" t="str">
        <f>IF('SAISIE ASL'!G30=4,J30,"")</f>
        <v/>
      </c>
      <c r="AQ30" s="91"/>
      <c r="AR30" s="91" t="str">
        <f>IF('SAISIE ASL'!G30=4,L30,"")</f>
        <v/>
      </c>
      <c r="AS30" s="92"/>
      <c r="AT30" s="93"/>
      <c r="AU30" s="89"/>
      <c r="AV30" s="91" t="str">
        <f>IF('SAISIE ASL'!G30=5,H30,"")</f>
        <v/>
      </c>
      <c r="AW30" s="91"/>
      <c r="AX30" s="91" t="str">
        <f>IF('SAISIE ASL'!G30=5,J30,"")</f>
        <v/>
      </c>
      <c r="AY30" s="91"/>
      <c r="AZ30" s="91" t="str">
        <f>IF('SAISIE ASL'!G30=5,L30,"")</f>
        <v/>
      </c>
      <c r="BA30" s="92"/>
      <c r="BB30" s="93"/>
      <c r="BC30" s="89"/>
      <c r="BD30" s="91" t="str">
        <f>IF('SAISIE ASL'!A30=31,H30,"")</f>
        <v/>
      </c>
      <c r="BE30" s="91"/>
      <c r="BF30" s="91" t="str">
        <f>IF('SAISIE ASL'!A30=31,J30,"")</f>
        <v/>
      </c>
      <c r="BG30" s="91"/>
      <c r="BH30" s="91" t="str">
        <f>IF('SAISIE ASL'!A30=31,L30,"")</f>
        <v/>
      </c>
      <c r="BI30" s="92"/>
      <c r="BJ30" s="93"/>
      <c r="BK30" s="94"/>
      <c r="BL30" s="91" t="str">
        <f>IF('SAISIE ASL'!A30=32,H30,"")</f>
        <v/>
      </c>
      <c r="BM30" s="91"/>
      <c r="BN30" s="91" t="str">
        <f>IF('SAISIE ASL'!A30=32,J30,"")</f>
        <v/>
      </c>
      <c r="BO30" s="91"/>
      <c r="BP30" s="91" t="str">
        <f>IF('SAISIE ASL'!A30=32,L30,"")</f>
        <v/>
      </c>
      <c r="BQ30" s="92"/>
      <c r="BR30" s="93"/>
      <c r="BS30" s="85"/>
      <c r="BT30" s="91" t="str">
        <f>IF('SAISIE ASL'!A30=33,H30,"")</f>
        <v/>
      </c>
      <c r="BU30" s="91"/>
      <c r="BV30" s="91" t="str">
        <f>IF('SAISIE ASL'!A30=33,J30,"")</f>
        <v/>
      </c>
      <c r="BW30" s="91"/>
      <c r="BX30" s="91" t="str">
        <f>IF('SAISIE ASL'!A30=33,L30,"")</f>
        <v/>
      </c>
      <c r="BY30" s="92"/>
      <c r="BZ30" s="93"/>
    </row>
    <row r="31" spans="1:78" ht="15" x14ac:dyDescent="0.2">
      <c r="A31">
        <f>'SAISIE ASL'!J31</f>
        <v>5</v>
      </c>
      <c r="B31">
        <f>'SAISIE ASL'!K31</f>
        <v>25</v>
      </c>
      <c r="C31" t="str">
        <f>'SAISIE ASL'!L31</f>
        <v>Le site Internet contient des renseignements sur les services complémentaires (restauration, hébergement, vente de produits, etc...).</v>
      </c>
      <c r="D31">
        <f>'SAISIE ASL'!M31</f>
        <v>1</v>
      </c>
      <c r="E31" t="str">
        <f>'SAISIE ASL'!N31</f>
        <v>OUI</v>
      </c>
      <c r="F31" s="89">
        <f>'SAISIE ASL'!M31</f>
        <v>1</v>
      </c>
      <c r="G31" s="89">
        <f>IF('SAISIE ASL'!N31="OUI",1,IF('SAISIE ASL'!N31="NON",0,IF('SAISIE ASL'!N31="Non Mesuré","",0)))</f>
        <v>1</v>
      </c>
      <c r="H31" s="89">
        <f>IF('SAISIE ASL'!N31&lt;&gt;"Non Mesuré",F31*G31,"")</f>
        <v>1</v>
      </c>
      <c r="I31" s="89"/>
      <c r="J31" s="89">
        <f>IF('SAISIE ASL'!N31="Non Mesuré",F31,0)</f>
        <v>0</v>
      </c>
      <c r="K31" s="89"/>
      <c r="L31" s="89">
        <f t="shared" si="1"/>
        <v>1</v>
      </c>
      <c r="M31" s="89"/>
      <c r="N31" s="90"/>
      <c r="O31" s="90"/>
      <c r="P31" s="91">
        <f>IF('SAISIE ASL'!G31=1,H31,"")</f>
        <v>1</v>
      </c>
      <c r="Q31" s="91"/>
      <c r="R31" s="91">
        <f>IF('SAISIE ASL'!G31=1,J31,"")</f>
        <v>0</v>
      </c>
      <c r="S31" s="91"/>
      <c r="T31" s="91">
        <f>IF('SAISIE ASL'!G31=1,L31,"")</f>
        <v>1</v>
      </c>
      <c r="U31" s="92"/>
      <c r="V31" s="93"/>
      <c r="W31" s="91"/>
      <c r="X31" s="91" t="str">
        <f>IF('SAISIE ASL'!G31=2,H31,"")</f>
        <v/>
      </c>
      <c r="Y31" s="91"/>
      <c r="Z31" s="91" t="str">
        <f>IF('SAISIE ASL'!G31=2,J31,"")</f>
        <v/>
      </c>
      <c r="AA31" s="91"/>
      <c r="AB31" s="91" t="str">
        <f>IF('SAISIE ASL'!G31=2,L31,"")</f>
        <v/>
      </c>
      <c r="AC31" s="92"/>
      <c r="AD31" s="93"/>
      <c r="AE31" s="91"/>
      <c r="AF31" s="91" t="str">
        <f>IF('SAISIE ASL'!G31=3,H31,"")</f>
        <v/>
      </c>
      <c r="AG31" s="91"/>
      <c r="AH31" s="91" t="str">
        <f>IF('SAISIE ASL'!G31=3,J31,"")</f>
        <v/>
      </c>
      <c r="AI31" s="91"/>
      <c r="AJ31" s="91" t="str">
        <f>IF('SAISIE ASL'!G31=3,L31,"")</f>
        <v/>
      </c>
      <c r="AK31" s="92"/>
      <c r="AL31" s="93"/>
      <c r="AM31" s="91"/>
      <c r="AN31" s="91" t="str">
        <f>IF('SAISIE ASL'!G31=4,H31,"")</f>
        <v/>
      </c>
      <c r="AO31" s="91"/>
      <c r="AP31" s="91" t="str">
        <f>IF('SAISIE ASL'!G31=4,J31,"")</f>
        <v/>
      </c>
      <c r="AQ31" s="91"/>
      <c r="AR31" s="91" t="str">
        <f>IF('SAISIE ASL'!G31=4,L31,"")</f>
        <v/>
      </c>
      <c r="AS31" s="92"/>
      <c r="AT31" s="93"/>
      <c r="AU31" s="89"/>
      <c r="AV31" s="91" t="str">
        <f>IF('SAISIE ASL'!G31=5,H31,"")</f>
        <v/>
      </c>
      <c r="AW31" s="91"/>
      <c r="AX31" s="91" t="str">
        <f>IF('SAISIE ASL'!G31=5,J31,"")</f>
        <v/>
      </c>
      <c r="AY31" s="91"/>
      <c r="AZ31" s="91" t="str">
        <f>IF('SAISIE ASL'!G31=5,L31,"")</f>
        <v/>
      </c>
      <c r="BA31" s="92"/>
      <c r="BB31" s="93"/>
      <c r="BC31" s="89"/>
      <c r="BD31" s="91" t="str">
        <f>IF('SAISIE ASL'!A31=31,H31,"")</f>
        <v/>
      </c>
      <c r="BE31" s="91"/>
      <c r="BF31" s="91" t="str">
        <f>IF('SAISIE ASL'!A31=31,J31,"")</f>
        <v/>
      </c>
      <c r="BG31" s="91"/>
      <c r="BH31" s="91" t="str">
        <f>IF('SAISIE ASL'!A31=31,L31,"")</f>
        <v/>
      </c>
      <c r="BI31" s="92"/>
      <c r="BJ31" s="93"/>
      <c r="BK31" s="94"/>
      <c r="BL31" s="91" t="str">
        <f>IF('SAISIE ASL'!A31=32,H31,"")</f>
        <v/>
      </c>
      <c r="BM31" s="91"/>
      <c r="BN31" s="91" t="str">
        <f>IF('SAISIE ASL'!A31=32,J31,"")</f>
        <v/>
      </c>
      <c r="BO31" s="91"/>
      <c r="BP31" s="91" t="str">
        <f>IF('SAISIE ASL'!A31=32,L31,"")</f>
        <v/>
      </c>
      <c r="BQ31" s="92"/>
      <c r="BR31" s="93"/>
      <c r="BS31" s="85"/>
      <c r="BT31" s="91" t="str">
        <f>IF('SAISIE ASL'!A31=33,H31,"")</f>
        <v/>
      </c>
      <c r="BU31" s="91"/>
      <c r="BV31" s="91" t="str">
        <f>IF('SAISIE ASL'!A31=33,J31,"")</f>
        <v/>
      </c>
      <c r="BW31" s="91"/>
      <c r="BX31" s="91" t="str">
        <f>IF('SAISIE ASL'!A31=33,L31,"")</f>
        <v/>
      </c>
      <c r="BY31" s="92"/>
      <c r="BZ31" s="93"/>
    </row>
    <row r="32" spans="1:78" ht="15" x14ac:dyDescent="0.2">
      <c r="A32">
        <f>'SAISIE ASL'!J32</f>
        <v>4</v>
      </c>
      <c r="B32">
        <f>'SAISIE ASL'!K32</f>
        <v>26</v>
      </c>
      <c r="C32" t="str">
        <f>'SAISIE ASL'!L32</f>
        <v>Le site internet contient des informations sur l'accès à la structure. Le plan d'accès est téléchargeable et imprimable et/ou des outils de gestion d'itinéraire sont mis à disposition.</v>
      </c>
      <c r="D32">
        <f>'SAISIE ASL'!M32</f>
        <v>1</v>
      </c>
      <c r="E32" t="str">
        <f>'SAISIE ASL'!N32</f>
        <v>OUI</v>
      </c>
      <c r="F32" s="89">
        <f>'SAISIE ASL'!M32</f>
        <v>1</v>
      </c>
      <c r="G32" s="89">
        <f>IF('SAISIE ASL'!N32="OUI",1,IF('SAISIE ASL'!N32="NON",0,IF('SAISIE ASL'!N32="Non Mesuré","",0)))</f>
        <v>1</v>
      </c>
      <c r="H32" s="89">
        <f>IF('SAISIE ASL'!N32&lt;&gt;"Non Mesuré",F32*G32,"")</f>
        <v>1</v>
      </c>
      <c r="I32" s="89"/>
      <c r="J32" s="89">
        <f>IF('SAISIE ASL'!N32="Non Mesuré",F32,0)</f>
        <v>0</v>
      </c>
      <c r="K32" s="89"/>
      <c r="L32" s="89">
        <f t="shared" si="1"/>
        <v>1</v>
      </c>
      <c r="M32" s="89"/>
      <c r="N32" s="90"/>
      <c r="O32" s="90"/>
      <c r="P32" s="91">
        <f>IF('SAISIE ASL'!G32=1,H32,"")</f>
        <v>1</v>
      </c>
      <c r="Q32" s="91"/>
      <c r="R32" s="91">
        <f>IF('SAISIE ASL'!G32=1,J32,"")</f>
        <v>0</v>
      </c>
      <c r="S32" s="91"/>
      <c r="T32" s="91">
        <f>IF('SAISIE ASL'!G32=1,L32,"")</f>
        <v>1</v>
      </c>
      <c r="U32" s="92"/>
      <c r="V32" s="93"/>
      <c r="W32" s="91"/>
      <c r="X32" s="91" t="str">
        <f>IF('SAISIE ASL'!G32=2,H32,"")</f>
        <v/>
      </c>
      <c r="Y32" s="91"/>
      <c r="Z32" s="91" t="str">
        <f>IF('SAISIE ASL'!G32=2,J32,"")</f>
        <v/>
      </c>
      <c r="AA32" s="91"/>
      <c r="AB32" s="91" t="str">
        <f>IF('SAISIE ASL'!G32=2,L32,"")</f>
        <v/>
      </c>
      <c r="AC32" s="92"/>
      <c r="AD32" s="93"/>
      <c r="AE32" s="91"/>
      <c r="AF32" s="91" t="str">
        <f>IF('SAISIE ASL'!G32=3,H32,"")</f>
        <v/>
      </c>
      <c r="AG32" s="91"/>
      <c r="AH32" s="91" t="str">
        <f>IF('SAISIE ASL'!G32=3,J32,"")</f>
        <v/>
      </c>
      <c r="AI32" s="91"/>
      <c r="AJ32" s="91" t="str">
        <f>IF('SAISIE ASL'!G32=3,L32,"")</f>
        <v/>
      </c>
      <c r="AK32" s="92"/>
      <c r="AL32" s="93"/>
      <c r="AM32" s="91"/>
      <c r="AN32" s="91" t="str">
        <f>IF('SAISIE ASL'!G32=4,H32,"")</f>
        <v/>
      </c>
      <c r="AO32" s="91"/>
      <c r="AP32" s="91" t="str">
        <f>IF('SAISIE ASL'!G32=4,J32,"")</f>
        <v/>
      </c>
      <c r="AQ32" s="91"/>
      <c r="AR32" s="91" t="str">
        <f>IF('SAISIE ASL'!G32=4,L32,"")</f>
        <v/>
      </c>
      <c r="AS32" s="92"/>
      <c r="AT32" s="93"/>
      <c r="AU32" s="89"/>
      <c r="AV32" s="91" t="str">
        <f>IF('SAISIE ASL'!G32=5,H32,"")</f>
        <v/>
      </c>
      <c r="AW32" s="91"/>
      <c r="AX32" s="91" t="str">
        <f>IF('SAISIE ASL'!G32=5,J32,"")</f>
        <v/>
      </c>
      <c r="AY32" s="91"/>
      <c r="AZ32" s="91" t="str">
        <f>IF('SAISIE ASL'!G32=5,L32,"")</f>
        <v/>
      </c>
      <c r="BA32" s="92"/>
      <c r="BB32" s="93"/>
      <c r="BC32" s="89"/>
      <c r="BD32" s="91" t="str">
        <f>IF('SAISIE ASL'!A32=31,H32,"")</f>
        <v/>
      </c>
      <c r="BE32" s="91"/>
      <c r="BF32" s="91" t="str">
        <f>IF('SAISIE ASL'!A32=31,J32,"")</f>
        <v/>
      </c>
      <c r="BG32" s="91"/>
      <c r="BH32" s="91" t="str">
        <f>IF('SAISIE ASL'!A32=31,L32,"")</f>
        <v/>
      </c>
      <c r="BI32" s="92"/>
      <c r="BJ32" s="93"/>
      <c r="BK32" s="94"/>
      <c r="BL32" s="91" t="str">
        <f>IF('SAISIE ASL'!A32=32,H32,"")</f>
        <v/>
      </c>
      <c r="BM32" s="91"/>
      <c r="BN32" s="91" t="str">
        <f>IF('SAISIE ASL'!A32=32,J32,"")</f>
        <v/>
      </c>
      <c r="BO32" s="91"/>
      <c r="BP32" s="91" t="str">
        <f>IF('SAISIE ASL'!A32=32,L32,"")</f>
        <v/>
      </c>
      <c r="BQ32" s="92"/>
      <c r="BR32" s="93"/>
      <c r="BS32" s="85"/>
      <c r="BT32" s="91" t="str">
        <f>IF('SAISIE ASL'!A32=33,H32,"")</f>
        <v/>
      </c>
      <c r="BU32" s="91"/>
      <c r="BV32" s="91" t="str">
        <f>IF('SAISIE ASL'!A32=33,J32,"")</f>
        <v/>
      </c>
      <c r="BW32" s="91"/>
      <c r="BX32" s="91" t="str">
        <f>IF('SAISIE ASL'!A32=33,L32,"")</f>
        <v/>
      </c>
      <c r="BY32" s="92"/>
      <c r="BZ32" s="93"/>
    </row>
    <row r="33" spans="1:78" ht="15" x14ac:dyDescent="0.2">
      <c r="A33">
        <f>'SAISIE ASL'!J33</f>
        <v>4</v>
      </c>
      <c r="B33">
        <f>'SAISIE ASL'!K33</f>
        <v>27</v>
      </c>
      <c r="C33" t="str">
        <f>'SAISIE ASL'!L33</f>
        <v>Les informations du site internet sont actualisées.</v>
      </c>
      <c r="D33">
        <f>'SAISIE ASL'!M33</f>
        <v>9</v>
      </c>
      <c r="E33" t="str">
        <f>'SAISIE ASL'!N33</f>
        <v>OUI</v>
      </c>
      <c r="F33" s="89">
        <f>'SAISIE ASL'!M33</f>
        <v>9</v>
      </c>
      <c r="G33" s="89">
        <f>IF('SAISIE ASL'!N33="OUI",1,IF('SAISIE ASL'!N33="NON",0,IF('SAISIE ASL'!N33="Non Mesuré","",0)))</f>
        <v>1</v>
      </c>
      <c r="H33" s="89">
        <f>IF('SAISIE ASL'!N33&lt;&gt;"Non Mesuré",F33*G33,"")</f>
        <v>9</v>
      </c>
      <c r="I33" s="89"/>
      <c r="J33" s="89">
        <f>IF('SAISIE ASL'!N33="Non Mesuré",F33,0)</f>
        <v>0</v>
      </c>
      <c r="K33" s="89"/>
      <c r="L33" s="89">
        <f t="shared" si="1"/>
        <v>9</v>
      </c>
      <c r="M33" s="89"/>
      <c r="N33" s="90"/>
      <c r="O33" s="90"/>
      <c r="P33" s="91">
        <f>IF('SAISIE ASL'!G33=1,H33,"")</f>
        <v>9</v>
      </c>
      <c r="Q33" s="91"/>
      <c r="R33" s="91">
        <f>IF('SAISIE ASL'!G33=1,J33,"")</f>
        <v>0</v>
      </c>
      <c r="S33" s="91"/>
      <c r="T33" s="91">
        <f>IF('SAISIE ASL'!G33=1,L33,"")</f>
        <v>9</v>
      </c>
      <c r="U33" s="92"/>
      <c r="V33" s="93"/>
      <c r="W33" s="91"/>
      <c r="X33" s="91" t="str">
        <f>IF('SAISIE ASL'!G33=2,H33,"")</f>
        <v/>
      </c>
      <c r="Y33" s="91"/>
      <c r="Z33" s="91" t="str">
        <f>IF('SAISIE ASL'!G33=2,J33,"")</f>
        <v/>
      </c>
      <c r="AA33" s="91"/>
      <c r="AB33" s="91" t="str">
        <f>IF('SAISIE ASL'!G33=2,L33,"")</f>
        <v/>
      </c>
      <c r="AC33" s="92"/>
      <c r="AD33" s="93"/>
      <c r="AE33" s="91"/>
      <c r="AF33" s="91" t="str">
        <f>IF('SAISIE ASL'!G33=3,H33,"")</f>
        <v/>
      </c>
      <c r="AG33" s="91"/>
      <c r="AH33" s="91" t="str">
        <f>IF('SAISIE ASL'!G33=3,J33,"")</f>
        <v/>
      </c>
      <c r="AI33" s="91"/>
      <c r="AJ33" s="91" t="str">
        <f>IF('SAISIE ASL'!G33=3,L33,"")</f>
        <v/>
      </c>
      <c r="AK33" s="92"/>
      <c r="AL33" s="93"/>
      <c r="AM33" s="91"/>
      <c r="AN33" s="91" t="str">
        <f>IF('SAISIE ASL'!G33=4,H33,"")</f>
        <v/>
      </c>
      <c r="AO33" s="91"/>
      <c r="AP33" s="91" t="str">
        <f>IF('SAISIE ASL'!G33=4,J33,"")</f>
        <v/>
      </c>
      <c r="AQ33" s="91"/>
      <c r="AR33" s="91" t="str">
        <f>IF('SAISIE ASL'!G33=4,L33,"")</f>
        <v/>
      </c>
      <c r="AS33" s="92"/>
      <c r="AT33" s="93"/>
      <c r="AU33" s="89"/>
      <c r="AV33" s="91" t="str">
        <f>IF('SAISIE ASL'!G33=5,H33,"")</f>
        <v/>
      </c>
      <c r="AW33" s="91"/>
      <c r="AX33" s="91" t="str">
        <f>IF('SAISIE ASL'!G33=5,J33,"")</f>
        <v/>
      </c>
      <c r="AY33" s="91"/>
      <c r="AZ33" s="91" t="str">
        <f>IF('SAISIE ASL'!G33=5,L33,"")</f>
        <v/>
      </c>
      <c r="BA33" s="92"/>
      <c r="BB33" s="93"/>
      <c r="BC33" s="89"/>
      <c r="BD33" s="91" t="str">
        <f>IF('SAISIE ASL'!A33=31,H33,"")</f>
        <v/>
      </c>
      <c r="BE33" s="91"/>
      <c r="BF33" s="91" t="str">
        <f>IF('SAISIE ASL'!A33=31,J33,"")</f>
        <v/>
      </c>
      <c r="BG33" s="91"/>
      <c r="BH33" s="91" t="str">
        <f>IF('SAISIE ASL'!A33=31,L33,"")</f>
        <v/>
      </c>
      <c r="BI33" s="92"/>
      <c r="BJ33" s="93"/>
      <c r="BK33" s="94"/>
      <c r="BL33" s="91" t="str">
        <f>IF('SAISIE ASL'!A33=32,H33,"")</f>
        <v/>
      </c>
      <c r="BM33" s="91"/>
      <c r="BN33" s="91" t="str">
        <f>IF('SAISIE ASL'!A33=32,J33,"")</f>
        <v/>
      </c>
      <c r="BO33" s="91"/>
      <c r="BP33" s="91" t="str">
        <f>IF('SAISIE ASL'!A33=32,L33,"")</f>
        <v/>
      </c>
      <c r="BQ33" s="92"/>
      <c r="BR33" s="93"/>
      <c r="BS33" s="85"/>
      <c r="BT33" s="91" t="str">
        <f>IF('SAISIE ASL'!A33=33,H33,"")</f>
        <v/>
      </c>
      <c r="BU33" s="91"/>
      <c r="BV33" s="91" t="str">
        <f>IF('SAISIE ASL'!A33=33,J33,"")</f>
        <v/>
      </c>
      <c r="BW33" s="91"/>
      <c r="BX33" s="91" t="str">
        <f>IF('SAISIE ASL'!A33=33,L33,"")</f>
        <v/>
      </c>
      <c r="BY33" s="92"/>
      <c r="BZ33" s="93"/>
    </row>
    <row r="34" spans="1:78" ht="15" x14ac:dyDescent="0.2">
      <c r="A34">
        <f>'SAISIE ASL'!J34</f>
        <v>4</v>
      </c>
      <c r="B34">
        <f>'SAISIE ASL'!K34</f>
        <v>28</v>
      </c>
      <c r="C34" t="str">
        <f>'SAISIE ASL'!L34</f>
        <v>Les modalités de réservation et d'annulation sont précisées.</v>
      </c>
      <c r="D34">
        <f>'SAISIE ASL'!M34</f>
        <v>1</v>
      </c>
      <c r="E34" t="str">
        <f>'SAISIE ASL'!N34</f>
        <v>OUI</v>
      </c>
      <c r="F34" s="89">
        <f>'SAISIE ASL'!M34</f>
        <v>1</v>
      </c>
      <c r="G34" s="89">
        <f>IF('SAISIE ASL'!N34="OUI",1,IF('SAISIE ASL'!N34="NON",0,IF('SAISIE ASL'!N34="Non Mesuré","",0)))</f>
        <v>1</v>
      </c>
      <c r="H34" s="89">
        <f>IF('SAISIE ASL'!N34&lt;&gt;"Non Mesuré",F34*G34,"")</f>
        <v>1</v>
      </c>
      <c r="I34" s="89"/>
      <c r="J34" s="89">
        <f>IF('SAISIE ASL'!N34="Non Mesuré",F34,0)</f>
        <v>0</v>
      </c>
      <c r="K34" s="89"/>
      <c r="L34" s="89">
        <f t="shared" si="1"/>
        <v>1</v>
      </c>
      <c r="M34" s="89"/>
      <c r="N34" s="90"/>
      <c r="O34" s="90"/>
      <c r="P34" s="91">
        <f>IF('SAISIE ASL'!G34=1,H34,"")</f>
        <v>1</v>
      </c>
      <c r="Q34" s="91"/>
      <c r="R34" s="91">
        <f>IF('SAISIE ASL'!G34=1,J34,"")</f>
        <v>0</v>
      </c>
      <c r="S34" s="91"/>
      <c r="T34" s="91">
        <f>IF('SAISIE ASL'!G34=1,L34,"")</f>
        <v>1</v>
      </c>
      <c r="U34" s="92"/>
      <c r="V34" s="93"/>
      <c r="W34" s="91"/>
      <c r="X34" s="91" t="str">
        <f>IF('SAISIE ASL'!G34=2,H34,"")</f>
        <v/>
      </c>
      <c r="Y34" s="91"/>
      <c r="Z34" s="91" t="str">
        <f>IF('SAISIE ASL'!G34=2,J34,"")</f>
        <v/>
      </c>
      <c r="AA34" s="91"/>
      <c r="AB34" s="91" t="str">
        <f>IF('SAISIE ASL'!G34=2,L34,"")</f>
        <v/>
      </c>
      <c r="AC34" s="92"/>
      <c r="AD34" s="93"/>
      <c r="AE34" s="91"/>
      <c r="AF34" s="91" t="str">
        <f>IF('SAISIE ASL'!G34=3,H34,"")</f>
        <v/>
      </c>
      <c r="AG34" s="91"/>
      <c r="AH34" s="91" t="str">
        <f>IF('SAISIE ASL'!G34=3,J34,"")</f>
        <v/>
      </c>
      <c r="AI34" s="91"/>
      <c r="AJ34" s="91" t="str">
        <f>IF('SAISIE ASL'!G34=3,L34,"")</f>
        <v/>
      </c>
      <c r="AK34" s="92"/>
      <c r="AL34" s="93"/>
      <c r="AM34" s="91"/>
      <c r="AN34" s="91" t="str">
        <f>IF('SAISIE ASL'!G34=4,H34,"")</f>
        <v/>
      </c>
      <c r="AO34" s="91"/>
      <c r="AP34" s="91" t="str">
        <f>IF('SAISIE ASL'!G34=4,J34,"")</f>
        <v/>
      </c>
      <c r="AQ34" s="91"/>
      <c r="AR34" s="91" t="str">
        <f>IF('SAISIE ASL'!G34=4,L34,"")</f>
        <v/>
      </c>
      <c r="AS34" s="92"/>
      <c r="AT34" s="93"/>
      <c r="AU34" s="89"/>
      <c r="AV34" s="91" t="str">
        <f>IF('SAISIE ASL'!G34=5,H34,"")</f>
        <v/>
      </c>
      <c r="AW34" s="91"/>
      <c r="AX34" s="91" t="str">
        <f>IF('SAISIE ASL'!G34=5,J34,"")</f>
        <v/>
      </c>
      <c r="AY34" s="91"/>
      <c r="AZ34" s="91" t="str">
        <f>IF('SAISIE ASL'!G34=5,L34,"")</f>
        <v/>
      </c>
      <c r="BA34" s="92"/>
      <c r="BB34" s="93"/>
      <c r="BC34" s="89"/>
      <c r="BD34" s="91" t="str">
        <f>IF('SAISIE ASL'!A34=31,H34,"")</f>
        <v/>
      </c>
      <c r="BE34" s="91"/>
      <c r="BF34" s="91" t="str">
        <f>IF('SAISIE ASL'!A34=31,J34,"")</f>
        <v/>
      </c>
      <c r="BG34" s="91"/>
      <c r="BH34" s="91" t="str">
        <f>IF('SAISIE ASL'!A34=31,L34,"")</f>
        <v/>
      </c>
      <c r="BI34" s="92"/>
      <c r="BJ34" s="93"/>
      <c r="BK34" s="94"/>
      <c r="BL34" s="91" t="str">
        <f>IF('SAISIE ASL'!A34=32,H34,"")</f>
        <v/>
      </c>
      <c r="BM34" s="91"/>
      <c r="BN34" s="91" t="str">
        <f>IF('SAISIE ASL'!A34=32,J34,"")</f>
        <v/>
      </c>
      <c r="BO34" s="91"/>
      <c r="BP34" s="91" t="str">
        <f>IF('SAISIE ASL'!A34=32,L34,"")</f>
        <v/>
      </c>
      <c r="BQ34" s="92"/>
      <c r="BR34" s="93"/>
      <c r="BS34" s="85"/>
      <c r="BT34" s="91" t="str">
        <f>IF('SAISIE ASL'!A34=33,H34,"")</f>
        <v/>
      </c>
      <c r="BU34" s="91"/>
      <c r="BV34" s="91" t="str">
        <f>IF('SAISIE ASL'!A34=33,J34,"")</f>
        <v/>
      </c>
      <c r="BW34" s="91"/>
      <c r="BX34" s="91" t="str">
        <f>IF('SAISIE ASL'!A34=33,L34,"")</f>
        <v/>
      </c>
      <c r="BY34" s="92"/>
      <c r="BZ34" s="93"/>
    </row>
    <row r="35" spans="1:78" ht="15" x14ac:dyDescent="0.2">
      <c r="A35">
        <f>'SAISIE ASL'!J35</f>
        <v>79</v>
      </c>
      <c r="B35">
        <f>'SAISIE ASL'!K35</f>
        <v>29</v>
      </c>
      <c r="C35" t="str">
        <f>'SAISIE ASL'!L35</f>
        <v>Le site internet est traduit dans au moins une langue étrangère.</v>
      </c>
      <c r="D35">
        <f>'SAISIE ASL'!M35</f>
        <v>3</v>
      </c>
      <c r="E35" t="str">
        <f>'SAISIE ASL'!N35</f>
        <v>OUI</v>
      </c>
      <c r="F35" s="89">
        <f>'SAISIE ASL'!M35</f>
        <v>3</v>
      </c>
      <c r="G35" s="89">
        <f>IF('SAISIE ASL'!N35="OUI",1,IF('SAISIE ASL'!N35="NON",0,IF('SAISIE ASL'!N35="Non Mesuré","",0)))</f>
        <v>1</v>
      </c>
      <c r="H35" s="89">
        <f>IF('SAISIE ASL'!N35&lt;&gt;"Non Mesuré",F35*G35,"")</f>
        <v>3</v>
      </c>
      <c r="I35" s="89"/>
      <c r="J35" s="89">
        <f>IF('SAISIE ASL'!N35="Non Mesuré",F35,0)</f>
        <v>0</v>
      </c>
      <c r="K35" s="89"/>
      <c r="L35" s="89">
        <f t="shared" si="1"/>
        <v>3</v>
      </c>
      <c r="M35" s="89"/>
      <c r="N35" s="90"/>
      <c r="O35" s="90"/>
      <c r="P35" s="91">
        <f>IF('SAISIE ASL'!G35=1,H35,"")</f>
        <v>3</v>
      </c>
      <c r="Q35" s="91"/>
      <c r="R35" s="91">
        <f>IF('SAISIE ASL'!G35=1,J35,"")</f>
        <v>0</v>
      </c>
      <c r="S35" s="91"/>
      <c r="T35" s="91">
        <f>IF('SAISIE ASL'!G35=1,L35,"")</f>
        <v>3</v>
      </c>
      <c r="U35" s="92"/>
      <c r="V35" s="93"/>
      <c r="W35" s="91"/>
      <c r="X35" s="91" t="str">
        <f>IF('SAISIE ASL'!G35=2,H35,"")</f>
        <v/>
      </c>
      <c r="Y35" s="91"/>
      <c r="Z35" s="91" t="str">
        <f>IF('SAISIE ASL'!G35=2,J35,"")</f>
        <v/>
      </c>
      <c r="AA35" s="91"/>
      <c r="AB35" s="91" t="str">
        <f>IF('SAISIE ASL'!G35=2,L35,"")</f>
        <v/>
      </c>
      <c r="AC35" s="92"/>
      <c r="AD35" s="93"/>
      <c r="AE35" s="91"/>
      <c r="AF35" s="91" t="str">
        <f>IF('SAISIE ASL'!G35=3,H35,"")</f>
        <v/>
      </c>
      <c r="AG35" s="91"/>
      <c r="AH35" s="91" t="str">
        <f>IF('SAISIE ASL'!G35=3,J35,"")</f>
        <v/>
      </c>
      <c r="AI35" s="91"/>
      <c r="AJ35" s="91" t="str">
        <f>IF('SAISIE ASL'!G35=3,L35,"")</f>
        <v/>
      </c>
      <c r="AK35" s="92"/>
      <c r="AL35" s="93"/>
      <c r="AM35" s="91"/>
      <c r="AN35" s="91" t="str">
        <f>IF('SAISIE ASL'!G35=4,H35,"")</f>
        <v/>
      </c>
      <c r="AO35" s="91"/>
      <c r="AP35" s="91" t="str">
        <f>IF('SAISIE ASL'!G35=4,J35,"")</f>
        <v/>
      </c>
      <c r="AQ35" s="91"/>
      <c r="AR35" s="91" t="str">
        <f>IF('SAISIE ASL'!G35=4,L35,"")</f>
        <v/>
      </c>
      <c r="AS35" s="92"/>
      <c r="AT35" s="93"/>
      <c r="AU35" s="89"/>
      <c r="AV35" s="91" t="str">
        <f>IF('SAISIE ASL'!G35=5,H35,"")</f>
        <v/>
      </c>
      <c r="AW35" s="91"/>
      <c r="AX35" s="91" t="str">
        <f>IF('SAISIE ASL'!G35=5,J35,"")</f>
        <v/>
      </c>
      <c r="AY35" s="91"/>
      <c r="AZ35" s="91" t="str">
        <f>IF('SAISIE ASL'!G35=5,L35,"")</f>
        <v/>
      </c>
      <c r="BA35" s="92"/>
      <c r="BB35" s="93"/>
      <c r="BC35" s="89"/>
      <c r="BD35" s="91" t="str">
        <f>IF('SAISIE ASL'!A35=31,H35,"")</f>
        <v/>
      </c>
      <c r="BE35" s="91"/>
      <c r="BF35" s="91" t="str">
        <f>IF('SAISIE ASL'!A35=31,J35,"")</f>
        <v/>
      </c>
      <c r="BG35" s="91"/>
      <c r="BH35" s="91" t="str">
        <f>IF('SAISIE ASL'!A35=31,L35,"")</f>
        <v/>
      </c>
      <c r="BI35" s="92"/>
      <c r="BJ35" s="93"/>
      <c r="BK35" s="94"/>
      <c r="BL35" s="91" t="str">
        <f>IF('SAISIE ASL'!A35=32,H35,"")</f>
        <v/>
      </c>
      <c r="BM35" s="91"/>
      <c r="BN35" s="91" t="str">
        <f>IF('SAISIE ASL'!A35=32,J35,"")</f>
        <v/>
      </c>
      <c r="BO35" s="91"/>
      <c r="BP35" s="91" t="str">
        <f>IF('SAISIE ASL'!A35=32,L35,"")</f>
        <v/>
      </c>
      <c r="BQ35" s="92"/>
      <c r="BR35" s="93"/>
      <c r="BS35" s="85"/>
      <c r="BT35" s="91" t="str">
        <f>IF('SAISIE ASL'!A35=33,H35,"")</f>
        <v/>
      </c>
      <c r="BU35" s="91"/>
      <c r="BV35" s="91" t="str">
        <f>IF('SAISIE ASL'!A35=33,J35,"")</f>
        <v/>
      </c>
      <c r="BW35" s="91"/>
      <c r="BX35" s="91" t="str">
        <f>IF('SAISIE ASL'!A35=33,L35,"")</f>
        <v/>
      </c>
      <c r="BY35" s="92"/>
      <c r="BZ35" s="93"/>
    </row>
    <row r="36" spans="1:78" ht="15" x14ac:dyDescent="0.2">
      <c r="A36">
        <f>'SAISIE ASL'!J36</f>
        <v>200</v>
      </c>
      <c r="B36">
        <f>'SAISIE ASL'!K36</f>
        <v>30</v>
      </c>
      <c r="C36" t="str">
        <f>'SAISIE ASL'!L36</f>
        <v>Le site internet est traduit dans une deuxième langue étrangère.</v>
      </c>
      <c r="D36">
        <f>'SAISIE ASL'!M36</f>
        <v>3</v>
      </c>
      <c r="E36" t="str">
        <f>'SAISIE ASL'!N36</f>
        <v>OUI</v>
      </c>
      <c r="F36" s="89">
        <f>'SAISIE ASL'!M36</f>
        <v>3</v>
      </c>
      <c r="G36" s="89">
        <f>IF('SAISIE ASL'!N36="OUI",1,IF('SAISIE ASL'!N36="NON",0,IF('SAISIE ASL'!N36="Non Mesuré","",0)))</f>
        <v>1</v>
      </c>
      <c r="H36" s="89">
        <f>IF('SAISIE ASL'!N36&lt;&gt;"Non Mesuré",F36*G36,"")</f>
        <v>3</v>
      </c>
      <c r="I36" s="89"/>
      <c r="J36" s="89">
        <f>IF('SAISIE ASL'!N36="Non Mesuré",F36,0)</f>
        <v>0</v>
      </c>
      <c r="K36" s="89"/>
      <c r="L36" s="89">
        <f t="shared" si="1"/>
        <v>3</v>
      </c>
      <c r="M36" s="89"/>
      <c r="N36" s="90"/>
      <c r="O36" s="90"/>
      <c r="P36" s="91">
        <f>IF('SAISIE ASL'!G36=1,H36,"")</f>
        <v>3</v>
      </c>
      <c r="Q36" s="91"/>
      <c r="R36" s="91">
        <f>IF('SAISIE ASL'!G36=1,J36,"")</f>
        <v>0</v>
      </c>
      <c r="S36" s="91"/>
      <c r="T36" s="91">
        <f>IF('SAISIE ASL'!G36=1,L36,"")</f>
        <v>3</v>
      </c>
      <c r="U36" s="92"/>
      <c r="V36" s="93"/>
      <c r="W36" s="91"/>
      <c r="X36" s="91" t="str">
        <f>IF('SAISIE ASL'!G36=2,H36,"")</f>
        <v/>
      </c>
      <c r="Y36" s="91"/>
      <c r="Z36" s="91" t="str">
        <f>IF('SAISIE ASL'!G36=2,J36,"")</f>
        <v/>
      </c>
      <c r="AA36" s="91"/>
      <c r="AB36" s="91" t="str">
        <f>IF('SAISIE ASL'!G36=2,L36,"")</f>
        <v/>
      </c>
      <c r="AC36" s="92"/>
      <c r="AD36" s="93"/>
      <c r="AE36" s="91"/>
      <c r="AF36" s="91" t="str">
        <f>IF('SAISIE ASL'!G36=3,H36,"")</f>
        <v/>
      </c>
      <c r="AG36" s="91"/>
      <c r="AH36" s="91" t="str">
        <f>IF('SAISIE ASL'!G36=3,J36,"")</f>
        <v/>
      </c>
      <c r="AI36" s="91"/>
      <c r="AJ36" s="91" t="str">
        <f>IF('SAISIE ASL'!G36=3,L36,"")</f>
        <v/>
      </c>
      <c r="AK36" s="92"/>
      <c r="AL36" s="93"/>
      <c r="AM36" s="91"/>
      <c r="AN36" s="91" t="str">
        <f>IF('SAISIE ASL'!G36=4,H36,"")</f>
        <v/>
      </c>
      <c r="AO36" s="91"/>
      <c r="AP36" s="91" t="str">
        <f>IF('SAISIE ASL'!G36=4,J36,"")</f>
        <v/>
      </c>
      <c r="AQ36" s="91"/>
      <c r="AR36" s="91" t="str">
        <f>IF('SAISIE ASL'!G36=4,L36,"")</f>
        <v/>
      </c>
      <c r="AS36" s="92"/>
      <c r="AT36" s="93"/>
      <c r="AU36" s="89"/>
      <c r="AV36" s="91" t="str">
        <f>IF('SAISIE ASL'!G36=5,H36,"")</f>
        <v/>
      </c>
      <c r="AW36" s="91"/>
      <c r="AX36" s="91" t="str">
        <f>IF('SAISIE ASL'!G36=5,J36,"")</f>
        <v/>
      </c>
      <c r="AY36" s="91"/>
      <c r="AZ36" s="91" t="str">
        <f>IF('SAISIE ASL'!G36=5,L36,"")</f>
        <v/>
      </c>
      <c r="BA36" s="92"/>
      <c r="BB36" s="93"/>
      <c r="BC36" s="89"/>
      <c r="BD36" s="91" t="str">
        <f>IF('SAISIE ASL'!A36=31,H36,"")</f>
        <v/>
      </c>
      <c r="BE36" s="91"/>
      <c r="BF36" s="91" t="str">
        <f>IF('SAISIE ASL'!A36=31,J36,"")</f>
        <v/>
      </c>
      <c r="BG36" s="91"/>
      <c r="BH36" s="91" t="str">
        <f>IF('SAISIE ASL'!A36=31,L36,"")</f>
        <v/>
      </c>
      <c r="BI36" s="92"/>
      <c r="BJ36" s="93"/>
      <c r="BK36" s="94"/>
      <c r="BL36" s="91" t="str">
        <f>IF('SAISIE ASL'!A36=32,H36,"")</f>
        <v/>
      </c>
      <c r="BM36" s="91"/>
      <c r="BN36" s="91" t="str">
        <f>IF('SAISIE ASL'!A36=32,J36,"")</f>
        <v/>
      </c>
      <c r="BO36" s="91"/>
      <c r="BP36" s="91" t="str">
        <f>IF('SAISIE ASL'!A36=32,L36,"")</f>
        <v/>
      </c>
      <c r="BQ36" s="92"/>
      <c r="BR36" s="93"/>
      <c r="BS36" s="85"/>
      <c r="BT36" s="91" t="str">
        <f>IF('SAISIE ASL'!A36=33,H36,"")</f>
        <v/>
      </c>
      <c r="BU36" s="91"/>
      <c r="BV36" s="91" t="str">
        <f>IF('SAISIE ASL'!A36=33,J36,"")</f>
        <v/>
      </c>
      <c r="BW36" s="91"/>
      <c r="BX36" s="91" t="str">
        <f>IF('SAISIE ASL'!A36=33,L36,"")</f>
        <v/>
      </c>
      <c r="BY36" s="92"/>
      <c r="BZ36" s="93"/>
    </row>
    <row r="37" spans="1:78" ht="15" x14ac:dyDescent="0.2">
      <c r="A37">
        <f>'SAISIE ASL'!J37</f>
        <v>79</v>
      </c>
      <c r="B37">
        <f>'SAISIE ASL'!K37</f>
        <v>31</v>
      </c>
      <c r="C37" t="str">
        <f>'SAISIE ASL'!L37</f>
        <v>Le site internet valorise la destination touristique</v>
      </c>
      <c r="D37">
        <f>'SAISIE ASL'!M37</f>
        <v>3</v>
      </c>
      <c r="E37" t="str">
        <f>'SAISIE ASL'!N37</f>
        <v>OUI</v>
      </c>
      <c r="F37" s="89">
        <f>'SAISIE ASL'!M37</f>
        <v>3</v>
      </c>
      <c r="G37" s="89">
        <f>IF('SAISIE ASL'!N37="OUI",1,IF('SAISIE ASL'!N37="NON",0,IF('SAISIE ASL'!N37="Non Mesuré","",0)))</f>
        <v>1</v>
      </c>
      <c r="H37" s="89">
        <f>IF('SAISIE ASL'!N37&lt;&gt;"Non Mesuré",F37*G37,"")</f>
        <v>3</v>
      </c>
      <c r="I37" s="89"/>
      <c r="J37" s="89">
        <f>IF('SAISIE ASL'!N37="Non Mesuré",F37,0)</f>
        <v>0</v>
      </c>
      <c r="K37" s="89"/>
      <c r="L37" s="89">
        <f t="shared" si="1"/>
        <v>3</v>
      </c>
      <c r="M37" s="89"/>
      <c r="N37" s="90"/>
      <c r="O37" s="90"/>
      <c r="P37" s="91">
        <f>IF('SAISIE ASL'!G37=1,H37,"")</f>
        <v>3</v>
      </c>
      <c r="Q37" s="91"/>
      <c r="R37" s="91">
        <f>IF('SAISIE ASL'!G37=1,J37,"")</f>
        <v>0</v>
      </c>
      <c r="S37" s="91"/>
      <c r="T37" s="91">
        <f>IF('SAISIE ASL'!G37=1,L37,"")</f>
        <v>3</v>
      </c>
      <c r="U37" s="92"/>
      <c r="V37" s="93"/>
      <c r="W37" s="91"/>
      <c r="X37" s="91" t="str">
        <f>IF('SAISIE ASL'!G37=2,H37,"")</f>
        <v/>
      </c>
      <c r="Y37" s="91"/>
      <c r="Z37" s="91" t="str">
        <f>IF('SAISIE ASL'!G37=2,J37,"")</f>
        <v/>
      </c>
      <c r="AA37" s="91"/>
      <c r="AB37" s="91" t="str">
        <f>IF('SAISIE ASL'!G37=2,L37,"")</f>
        <v/>
      </c>
      <c r="AC37" s="92"/>
      <c r="AD37" s="93"/>
      <c r="AE37" s="91"/>
      <c r="AF37" s="91" t="str">
        <f>IF('SAISIE ASL'!G37=3,H37,"")</f>
        <v/>
      </c>
      <c r="AG37" s="91"/>
      <c r="AH37" s="91" t="str">
        <f>IF('SAISIE ASL'!G37=3,J37,"")</f>
        <v/>
      </c>
      <c r="AI37" s="91"/>
      <c r="AJ37" s="91" t="str">
        <f>IF('SAISIE ASL'!G37=3,L37,"")</f>
        <v/>
      </c>
      <c r="AK37" s="92"/>
      <c r="AL37" s="93"/>
      <c r="AM37" s="91"/>
      <c r="AN37" s="91" t="str">
        <f>IF('SAISIE ASL'!G37=4,H37,"")</f>
        <v/>
      </c>
      <c r="AO37" s="91"/>
      <c r="AP37" s="91" t="str">
        <f>IF('SAISIE ASL'!G37=4,J37,"")</f>
        <v/>
      </c>
      <c r="AQ37" s="91"/>
      <c r="AR37" s="91" t="str">
        <f>IF('SAISIE ASL'!G37=4,L37,"")</f>
        <v/>
      </c>
      <c r="AS37" s="92"/>
      <c r="AT37" s="93"/>
      <c r="AU37" s="89"/>
      <c r="AV37" s="91" t="str">
        <f>IF('SAISIE ASL'!G37=5,H37,"")</f>
        <v/>
      </c>
      <c r="AW37" s="91"/>
      <c r="AX37" s="91" t="str">
        <f>IF('SAISIE ASL'!G37=5,J37,"")</f>
        <v/>
      </c>
      <c r="AY37" s="91"/>
      <c r="AZ37" s="91" t="str">
        <f>IF('SAISIE ASL'!G37=5,L37,"")</f>
        <v/>
      </c>
      <c r="BA37" s="92"/>
      <c r="BB37" s="93"/>
      <c r="BC37" s="89"/>
      <c r="BD37" s="91" t="str">
        <f>IF('SAISIE ASL'!A37=31,H37,"")</f>
        <v/>
      </c>
      <c r="BE37" s="91"/>
      <c r="BF37" s="91" t="str">
        <f>IF('SAISIE ASL'!A37=31,J37,"")</f>
        <v/>
      </c>
      <c r="BG37" s="91"/>
      <c r="BH37" s="91" t="str">
        <f>IF('SAISIE ASL'!A37=31,L37,"")</f>
        <v/>
      </c>
      <c r="BI37" s="92"/>
      <c r="BJ37" s="93"/>
      <c r="BK37" s="94"/>
      <c r="BL37" s="91" t="str">
        <f>IF('SAISIE ASL'!A37=32,H37,"")</f>
        <v/>
      </c>
      <c r="BM37" s="91"/>
      <c r="BN37" s="91" t="str">
        <f>IF('SAISIE ASL'!A37=32,J37,"")</f>
        <v/>
      </c>
      <c r="BO37" s="91"/>
      <c r="BP37" s="91" t="str">
        <f>IF('SAISIE ASL'!A37=32,L37,"")</f>
        <v/>
      </c>
      <c r="BQ37" s="92"/>
      <c r="BR37" s="93"/>
      <c r="BS37" s="85"/>
      <c r="BT37" s="91" t="str">
        <f>IF('SAISIE ASL'!A37=33,H37,"")</f>
        <v/>
      </c>
      <c r="BU37" s="91"/>
      <c r="BV37" s="91" t="str">
        <f>IF('SAISIE ASL'!A37=33,J37,"")</f>
        <v/>
      </c>
      <c r="BW37" s="91"/>
      <c r="BX37" s="91" t="str">
        <f>IF('SAISIE ASL'!A37=33,L37,"")</f>
        <v/>
      </c>
      <c r="BY37" s="92"/>
      <c r="BZ37" s="93"/>
    </row>
    <row r="38" spans="1:78" ht="15" x14ac:dyDescent="0.2">
      <c r="A38">
        <f>'SAISIE ASL'!J38</f>
        <v>2</v>
      </c>
      <c r="B38">
        <f>'SAISIE ASL'!K38</f>
        <v>32</v>
      </c>
      <c r="C38" t="str">
        <f>'SAISIE ASL'!L38</f>
        <v>Le logo Qualité Tourisme™  est présent sur le site internet.</v>
      </c>
      <c r="D38">
        <f>'SAISIE ASL'!M38</f>
        <v>3</v>
      </c>
      <c r="E38" t="str">
        <f>'SAISIE ASL'!N38</f>
        <v>Non Mesuré</v>
      </c>
      <c r="F38" s="89">
        <f>'SAISIE ASL'!M38</f>
        <v>3</v>
      </c>
      <c r="G38" s="89" t="str">
        <f>IF('SAISIE ASL'!N38="OUI",1,IF('SAISIE ASL'!N38="NON",0,IF('SAISIE ASL'!N38="Non Mesuré","",0)))</f>
        <v/>
      </c>
      <c r="H38" s="89" t="str">
        <f>IF('SAISIE ASL'!N38&lt;&gt;"Non Mesuré",F38*G38,"")</f>
        <v/>
      </c>
      <c r="I38" s="89"/>
      <c r="J38" s="89">
        <f>IF('SAISIE ASL'!N38="Non Mesuré",F38,0)</f>
        <v>3</v>
      </c>
      <c r="K38" s="89"/>
      <c r="L38" s="89">
        <f t="shared" si="1"/>
        <v>0</v>
      </c>
      <c r="M38" s="89"/>
      <c r="N38" s="90"/>
      <c r="O38" s="90"/>
      <c r="P38" s="91" t="str">
        <f>IF('SAISIE ASL'!G38=1,H38,"")</f>
        <v/>
      </c>
      <c r="Q38" s="91"/>
      <c r="R38" s="91">
        <f>IF('SAISIE ASL'!G38=1,J38,"")</f>
        <v>3</v>
      </c>
      <c r="S38" s="91"/>
      <c r="T38" s="91">
        <f>IF('SAISIE ASL'!G38=1,L38,"")</f>
        <v>0</v>
      </c>
      <c r="U38" s="92"/>
      <c r="V38" s="93"/>
      <c r="W38" s="91"/>
      <c r="X38" s="91" t="str">
        <f>IF('SAISIE ASL'!G38=2,H38,"")</f>
        <v/>
      </c>
      <c r="Y38" s="91"/>
      <c r="Z38" s="91" t="str">
        <f>IF('SAISIE ASL'!G38=2,J38,"")</f>
        <v/>
      </c>
      <c r="AA38" s="91"/>
      <c r="AB38" s="91" t="str">
        <f>IF('SAISIE ASL'!G38=2,L38,"")</f>
        <v/>
      </c>
      <c r="AC38" s="92"/>
      <c r="AD38" s="93"/>
      <c r="AE38" s="91"/>
      <c r="AF38" s="91" t="str">
        <f>IF('SAISIE ASL'!G38=3,H38,"")</f>
        <v/>
      </c>
      <c r="AG38" s="91"/>
      <c r="AH38" s="91" t="str">
        <f>IF('SAISIE ASL'!G38=3,J38,"")</f>
        <v/>
      </c>
      <c r="AI38" s="91"/>
      <c r="AJ38" s="91" t="str">
        <f>IF('SAISIE ASL'!G38=3,L38,"")</f>
        <v/>
      </c>
      <c r="AK38" s="92"/>
      <c r="AL38" s="93"/>
      <c r="AM38" s="91"/>
      <c r="AN38" s="91" t="str">
        <f>IF('SAISIE ASL'!G38=4,H38,"")</f>
        <v/>
      </c>
      <c r="AO38" s="91"/>
      <c r="AP38" s="91" t="str">
        <f>IF('SAISIE ASL'!G38=4,J38,"")</f>
        <v/>
      </c>
      <c r="AQ38" s="91"/>
      <c r="AR38" s="91" t="str">
        <f>IF('SAISIE ASL'!G38=4,L38,"")</f>
        <v/>
      </c>
      <c r="AS38" s="92"/>
      <c r="AT38" s="93"/>
      <c r="AU38" s="89"/>
      <c r="AV38" s="91" t="str">
        <f>IF('SAISIE ASL'!G38=5,H38,"")</f>
        <v/>
      </c>
      <c r="AW38" s="91"/>
      <c r="AX38" s="91" t="str">
        <f>IF('SAISIE ASL'!G38=5,J38,"")</f>
        <v/>
      </c>
      <c r="AY38" s="91"/>
      <c r="AZ38" s="91" t="str">
        <f>IF('SAISIE ASL'!G38=5,L38,"")</f>
        <v/>
      </c>
      <c r="BA38" s="92"/>
      <c r="BB38" s="93"/>
      <c r="BC38" s="89"/>
      <c r="BD38" s="91" t="str">
        <f>IF('SAISIE ASL'!A38=31,H38,"")</f>
        <v/>
      </c>
      <c r="BE38" s="91"/>
      <c r="BF38" s="91" t="str">
        <f>IF('SAISIE ASL'!A38=31,J38,"")</f>
        <v/>
      </c>
      <c r="BG38" s="91"/>
      <c r="BH38" s="91" t="str">
        <f>IF('SAISIE ASL'!A38=31,L38,"")</f>
        <v/>
      </c>
      <c r="BI38" s="92"/>
      <c r="BJ38" s="93"/>
      <c r="BK38" s="94"/>
      <c r="BL38" s="91" t="str">
        <f>IF('SAISIE ASL'!A38=32,H38,"")</f>
        <v/>
      </c>
      <c r="BM38" s="91"/>
      <c r="BN38" s="91" t="str">
        <f>IF('SAISIE ASL'!A38=32,J38,"")</f>
        <v/>
      </c>
      <c r="BO38" s="91"/>
      <c r="BP38" s="91" t="str">
        <f>IF('SAISIE ASL'!A38=32,L38,"")</f>
        <v/>
      </c>
      <c r="BQ38" s="92"/>
      <c r="BR38" s="93"/>
      <c r="BS38" s="85"/>
      <c r="BT38" s="91" t="str">
        <f>IF('SAISIE ASL'!A38=33,H38,"")</f>
        <v/>
      </c>
      <c r="BU38" s="91"/>
      <c r="BV38" s="91" t="str">
        <f>IF('SAISIE ASL'!A38=33,J38,"")</f>
        <v/>
      </c>
      <c r="BW38" s="91"/>
      <c r="BX38" s="91" t="str">
        <f>IF('SAISIE ASL'!A38=33,L38,"")</f>
        <v/>
      </c>
      <c r="BY38" s="92"/>
      <c r="BZ38" s="93"/>
    </row>
    <row r="39" spans="1:78" ht="15" x14ac:dyDescent="0.2">
      <c r="A39">
        <f>'SAISIE ASL'!J39</f>
        <v>2</v>
      </c>
      <c r="B39">
        <f>'SAISIE ASL'!K39</f>
        <v>33</v>
      </c>
      <c r="C39" t="str">
        <f>'SAISIE ASL'!L39</f>
        <v xml:space="preserve">La démarche Qualité Tourisme™ est explicitée sur le site internet ou il existe un lien vers le site de Qualité Tourisme™. </v>
      </c>
      <c r="D39">
        <f>'SAISIE ASL'!M39</f>
        <v>3</v>
      </c>
      <c r="E39" t="str">
        <f>'SAISIE ASL'!N39</f>
        <v>Non Mesuré</v>
      </c>
      <c r="F39" s="89">
        <f>'SAISIE ASL'!M39</f>
        <v>3</v>
      </c>
      <c r="G39" s="89" t="str">
        <f>IF('SAISIE ASL'!N39="OUI",1,IF('SAISIE ASL'!N39="NON",0,IF('SAISIE ASL'!N39="Non Mesuré","",0)))</f>
        <v/>
      </c>
      <c r="H39" s="89" t="str">
        <f>IF('SAISIE ASL'!N39&lt;&gt;"Non Mesuré",F39*G39,"")</f>
        <v/>
      </c>
      <c r="I39" s="89"/>
      <c r="J39" s="89">
        <f>IF('SAISIE ASL'!N39="Non Mesuré",F39,0)</f>
        <v>3</v>
      </c>
      <c r="K39" s="89"/>
      <c r="L39" s="89">
        <f t="shared" si="1"/>
        <v>0</v>
      </c>
      <c r="M39" s="89"/>
      <c r="N39" s="90"/>
      <c r="O39" s="90"/>
      <c r="P39" s="91" t="str">
        <f>IF('SAISIE ASL'!G39=1,H39,"")</f>
        <v/>
      </c>
      <c r="Q39" s="91"/>
      <c r="R39" s="91">
        <f>IF('SAISIE ASL'!G39=1,J39,"")</f>
        <v>3</v>
      </c>
      <c r="S39" s="91"/>
      <c r="T39" s="91">
        <f>IF('SAISIE ASL'!G39=1,L39,"")</f>
        <v>0</v>
      </c>
      <c r="U39" s="92"/>
      <c r="V39" s="93"/>
      <c r="W39" s="91"/>
      <c r="X39" s="91" t="str">
        <f>IF('SAISIE ASL'!G39=2,H39,"")</f>
        <v/>
      </c>
      <c r="Y39" s="91"/>
      <c r="Z39" s="91" t="str">
        <f>IF('SAISIE ASL'!G39=2,J39,"")</f>
        <v/>
      </c>
      <c r="AA39" s="91"/>
      <c r="AB39" s="91" t="str">
        <f>IF('SAISIE ASL'!G39=2,L39,"")</f>
        <v/>
      </c>
      <c r="AC39" s="92"/>
      <c r="AD39" s="93"/>
      <c r="AE39" s="91"/>
      <c r="AF39" s="91" t="str">
        <f>IF('SAISIE ASL'!G39=3,H39,"")</f>
        <v/>
      </c>
      <c r="AG39" s="91"/>
      <c r="AH39" s="91" t="str">
        <f>IF('SAISIE ASL'!G39=3,J39,"")</f>
        <v/>
      </c>
      <c r="AI39" s="91"/>
      <c r="AJ39" s="91" t="str">
        <f>IF('SAISIE ASL'!G39=3,L39,"")</f>
        <v/>
      </c>
      <c r="AK39" s="92"/>
      <c r="AL39" s="93"/>
      <c r="AM39" s="91"/>
      <c r="AN39" s="91" t="str">
        <f>IF('SAISIE ASL'!G39=4,H39,"")</f>
        <v/>
      </c>
      <c r="AO39" s="91"/>
      <c r="AP39" s="91" t="str">
        <f>IF('SAISIE ASL'!G39=4,J39,"")</f>
        <v/>
      </c>
      <c r="AQ39" s="91"/>
      <c r="AR39" s="91" t="str">
        <f>IF('SAISIE ASL'!G39=4,L39,"")</f>
        <v/>
      </c>
      <c r="AS39" s="92"/>
      <c r="AT39" s="93"/>
      <c r="AU39" s="89"/>
      <c r="AV39" s="91" t="str">
        <f>IF('SAISIE ASL'!G39=5,H39,"")</f>
        <v/>
      </c>
      <c r="AW39" s="91"/>
      <c r="AX39" s="91" t="str">
        <f>IF('SAISIE ASL'!G39=5,J39,"")</f>
        <v/>
      </c>
      <c r="AY39" s="91"/>
      <c r="AZ39" s="91" t="str">
        <f>IF('SAISIE ASL'!G39=5,L39,"")</f>
        <v/>
      </c>
      <c r="BA39" s="92"/>
      <c r="BB39" s="93"/>
      <c r="BC39" s="89"/>
      <c r="BD39" s="91" t="str">
        <f>IF('SAISIE ASL'!A39=31,H39,"")</f>
        <v/>
      </c>
      <c r="BE39" s="91"/>
      <c r="BF39" s="91" t="str">
        <f>IF('SAISIE ASL'!A39=31,J39,"")</f>
        <v/>
      </c>
      <c r="BG39" s="91"/>
      <c r="BH39" s="91" t="str">
        <f>IF('SAISIE ASL'!A39=31,L39,"")</f>
        <v/>
      </c>
      <c r="BI39" s="92"/>
      <c r="BJ39" s="93"/>
      <c r="BK39" s="94"/>
      <c r="BL39" s="91" t="str">
        <f>IF('SAISIE ASL'!A39=32,H39,"")</f>
        <v/>
      </c>
      <c r="BM39" s="91"/>
      <c r="BN39" s="91" t="str">
        <f>IF('SAISIE ASL'!A39=32,J39,"")</f>
        <v/>
      </c>
      <c r="BO39" s="91"/>
      <c r="BP39" s="91" t="str">
        <f>IF('SAISIE ASL'!A39=32,L39,"")</f>
        <v/>
      </c>
      <c r="BQ39" s="92"/>
      <c r="BR39" s="93"/>
      <c r="BS39" s="85"/>
      <c r="BT39" s="91" t="str">
        <f>IF('SAISIE ASL'!A39=33,H39,"")</f>
        <v/>
      </c>
      <c r="BU39" s="91"/>
      <c r="BV39" s="91" t="str">
        <f>IF('SAISIE ASL'!A39=33,J39,"")</f>
        <v/>
      </c>
      <c r="BW39" s="91"/>
      <c r="BX39" s="91" t="str">
        <f>IF('SAISIE ASL'!A39=33,L39,"")</f>
        <v/>
      </c>
      <c r="BY39" s="92"/>
      <c r="BZ39" s="93"/>
    </row>
    <row r="40" spans="1:78" ht="15" x14ac:dyDescent="0.2">
      <c r="A40">
        <f>'SAISIE ASL'!J40</f>
        <v>200</v>
      </c>
      <c r="B40">
        <f>'SAISIE ASL'!K40</f>
        <v>34</v>
      </c>
      <c r="C40" t="str">
        <f>'SAISIE ASL'!L40</f>
        <v>Le site Internet est consultable sur smartphone et/ou tablette</v>
      </c>
      <c r="D40">
        <f>'SAISIE ASL'!M40</f>
        <v>1</v>
      </c>
      <c r="E40" t="str">
        <f>'SAISIE ASL'!N40</f>
        <v>OUI</v>
      </c>
      <c r="F40" s="89">
        <f>'SAISIE ASL'!M40</f>
        <v>1</v>
      </c>
      <c r="G40" s="89">
        <f>IF('SAISIE ASL'!N40="OUI",1,IF('SAISIE ASL'!N40="NON",0,IF('SAISIE ASL'!N40="Non Mesuré","",0)))</f>
        <v>1</v>
      </c>
      <c r="H40" s="89">
        <f>IF('SAISIE ASL'!N40&lt;&gt;"Non Mesuré",F40*G40,"")</f>
        <v>1</v>
      </c>
      <c r="I40" s="89"/>
      <c r="J40" s="89">
        <f>IF('SAISIE ASL'!N40="Non Mesuré",F40,0)</f>
        <v>0</v>
      </c>
      <c r="K40" s="89"/>
      <c r="L40" s="89">
        <f t="shared" si="1"/>
        <v>1</v>
      </c>
      <c r="M40" s="89"/>
      <c r="N40" s="90"/>
      <c r="O40" s="90"/>
      <c r="P40" s="91">
        <f>IF('SAISIE ASL'!G40=1,H40,"")</f>
        <v>1</v>
      </c>
      <c r="Q40" s="91"/>
      <c r="R40" s="91">
        <f>IF('SAISIE ASL'!G40=1,J40,"")</f>
        <v>0</v>
      </c>
      <c r="S40" s="91"/>
      <c r="T40" s="91">
        <f>IF('SAISIE ASL'!G40=1,L40,"")</f>
        <v>1</v>
      </c>
      <c r="U40" s="92"/>
      <c r="V40" s="93"/>
      <c r="W40" s="91"/>
      <c r="X40" s="91" t="str">
        <f>IF('SAISIE ASL'!G40=2,H40,"")</f>
        <v/>
      </c>
      <c r="Y40" s="91"/>
      <c r="Z40" s="91" t="str">
        <f>IF('SAISIE ASL'!G40=2,J40,"")</f>
        <v/>
      </c>
      <c r="AA40" s="91"/>
      <c r="AB40" s="91" t="str">
        <f>IF('SAISIE ASL'!G40=2,L40,"")</f>
        <v/>
      </c>
      <c r="AC40" s="92"/>
      <c r="AD40" s="93"/>
      <c r="AE40" s="91"/>
      <c r="AF40" s="91" t="str">
        <f>IF('SAISIE ASL'!G40=3,H40,"")</f>
        <v/>
      </c>
      <c r="AG40" s="91"/>
      <c r="AH40" s="91" t="str">
        <f>IF('SAISIE ASL'!G40=3,J40,"")</f>
        <v/>
      </c>
      <c r="AI40" s="91"/>
      <c r="AJ40" s="91" t="str">
        <f>IF('SAISIE ASL'!G40=3,L40,"")</f>
        <v/>
      </c>
      <c r="AK40" s="92"/>
      <c r="AL40" s="93"/>
      <c r="AM40" s="91"/>
      <c r="AN40" s="91" t="str">
        <f>IF('SAISIE ASL'!G40=4,H40,"")</f>
        <v/>
      </c>
      <c r="AO40" s="91"/>
      <c r="AP40" s="91" t="str">
        <f>IF('SAISIE ASL'!G40=4,J40,"")</f>
        <v/>
      </c>
      <c r="AQ40" s="91"/>
      <c r="AR40" s="91" t="str">
        <f>IF('SAISIE ASL'!G40=4,L40,"")</f>
        <v/>
      </c>
      <c r="AS40" s="92"/>
      <c r="AT40" s="93"/>
      <c r="AU40" s="89"/>
      <c r="AV40" s="91" t="str">
        <f>IF('SAISIE ASL'!G40=5,H40,"")</f>
        <v/>
      </c>
      <c r="AW40" s="91"/>
      <c r="AX40" s="91" t="str">
        <f>IF('SAISIE ASL'!G40=5,J40,"")</f>
        <v/>
      </c>
      <c r="AY40" s="91"/>
      <c r="AZ40" s="91" t="str">
        <f>IF('SAISIE ASL'!G40=5,L40,"")</f>
        <v/>
      </c>
      <c r="BA40" s="92"/>
      <c r="BB40" s="93"/>
      <c r="BC40" s="89"/>
      <c r="BD40" s="91" t="str">
        <f>IF('SAISIE ASL'!A40=31,H40,"")</f>
        <v/>
      </c>
      <c r="BE40" s="91"/>
      <c r="BF40" s="91" t="str">
        <f>IF('SAISIE ASL'!A40=31,J40,"")</f>
        <v/>
      </c>
      <c r="BG40" s="91"/>
      <c r="BH40" s="91" t="str">
        <f>IF('SAISIE ASL'!A40=31,L40,"")</f>
        <v/>
      </c>
      <c r="BI40" s="92"/>
      <c r="BJ40" s="93"/>
      <c r="BK40" s="94"/>
      <c r="BL40" s="91" t="str">
        <f>IF('SAISIE ASL'!A40=32,H40,"")</f>
        <v/>
      </c>
      <c r="BM40" s="91"/>
      <c r="BN40" s="91" t="str">
        <f>IF('SAISIE ASL'!A40=32,J40,"")</f>
        <v/>
      </c>
      <c r="BO40" s="91"/>
      <c r="BP40" s="91" t="str">
        <f>IF('SAISIE ASL'!A40=32,L40,"")</f>
        <v/>
      </c>
      <c r="BQ40" s="92"/>
      <c r="BR40" s="93"/>
      <c r="BS40" s="85"/>
      <c r="BT40" s="91" t="str">
        <f>IF('SAISIE ASL'!A40=33,H40,"")</f>
        <v/>
      </c>
      <c r="BU40" s="91"/>
      <c r="BV40" s="91" t="str">
        <f>IF('SAISIE ASL'!A40=33,J40,"")</f>
        <v/>
      </c>
      <c r="BW40" s="91"/>
      <c r="BX40" s="91" t="str">
        <f>IF('SAISIE ASL'!A40=33,L40,"")</f>
        <v/>
      </c>
      <c r="BY40" s="92"/>
      <c r="BZ40" s="93"/>
    </row>
    <row r="41" spans="1:78" ht="15" x14ac:dyDescent="0.2">
      <c r="A41">
        <f>'SAISIE ASL'!J41</f>
        <v>200</v>
      </c>
      <c r="B41">
        <f>'SAISIE ASL'!K41</f>
        <v>35</v>
      </c>
      <c r="C41" t="str">
        <f>'SAISIE ASL'!L41</f>
        <v xml:space="preserve">Le site dispose d'une billetterie en ligne accessible toute l'année </v>
      </c>
      <c r="D41">
        <f>'SAISIE ASL'!M41</f>
        <v>3</v>
      </c>
      <c r="E41" t="str">
        <f>'SAISIE ASL'!N41</f>
        <v>OUI</v>
      </c>
      <c r="F41" s="89">
        <f>'SAISIE ASL'!M41</f>
        <v>3</v>
      </c>
      <c r="G41" s="89">
        <f>IF('SAISIE ASL'!N41="OUI",1,IF('SAISIE ASL'!N41="NON",0,IF('SAISIE ASL'!N41="Non Mesuré","",0)))</f>
        <v>1</v>
      </c>
      <c r="H41" s="89">
        <f>IF('SAISIE ASL'!N41&lt;&gt;"Non Mesuré",F41*G41,"")</f>
        <v>3</v>
      </c>
      <c r="I41" s="89"/>
      <c r="J41" s="89">
        <f>IF('SAISIE ASL'!N41="Non Mesuré",F41,0)</f>
        <v>0</v>
      </c>
      <c r="K41" s="89"/>
      <c r="L41" s="89">
        <f t="shared" si="1"/>
        <v>3</v>
      </c>
      <c r="M41" s="89"/>
      <c r="N41" s="90"/>
      <c r="O41" s="90"/>
      <c r="P41" s="91" t="str">
        <f>IF('SAISIE ASL'!G41=1,H41,"")</f>
        <v/>
      </c>
      <c r="Q41" s="91"/>
      <c r="R41" s="91" t="str">
        <f>IF('SAISIE ASL'!G41=1,J41,"")</f>
        <v/>
      </c>
      <c r="S41" s="91"/>
      <c r="T41" s="91" t="str">
        <f>IF('SAISIE ASL'!G41=1,L41,"")</f>
        <v/>
      </c>
      <c r="U41" s="92"/>
      <c r="V41" s="93"/>
      <c r="W41" s="91"/>
      <c r="X41" s="91" t="str">
        <f>IF('SAISIE ASL'!G41=2,H41,"")</f>
        <v/>
      </c>
      <c r="Y41" s="91"/>
      <c r="Z41" s="91" t="str">
        <f>IF('SAISIE ASL'!G41=2,J41,"")</f>
        <v/>
      </c>
      <c r="AA41" s="91"/>
      <c r="AB41" s="91" t="str">
        <f>IF('SAISIE ASL'!G41=2,L41,"")</f>
        <v/>
      </c>
      <c r="AC41" s="92"/>
      <c r="AD41" s="93"/>
      <c r="AE41" s="91"/>
      <c r="AF41" s="91" t="str">
        <f>IF('SAISIE ASL'!G41=3,H41,"")</f>
        <v/>
      </c>
      <c r="AG41" s="91"/>
      <c r="AH41" s="91" t="str">
        <f>IF('SAISIE ASL'!G41=3,J41,"")</f>
        <v/>
      </c>
      <c r="AI41" s="91"/>
      <c r="AJ41" s="91" t="str">
        <f>IF('SAISIE ASL'!G41=3,L41,"")</f>
        <v/>
      </c>
      <c r="AK41" s="92"/>
      <c r="AL41" s="93"/>
      <c r="AM41" s="91"/>
      <c r="AN41" s="91" t="str">
        <f>IF('SAISIE ASL'!G41=4,H41,"")</f>
        <v/>
      </c>
      <c r="AO41" s="91"/>
      <c r="AP41" s="91" t="str">
        <f>IF('SAISIE ASL'!G41=4,J41,"")</f>
        <v/>
      </c>
      <c r="AQ41" s="91"/>
      <c r="AR41" s="91" t="str">
        <f>IF('SAISIE ASL'!G41=4,L41,"")</f>
        <v/>
      </c>
      <c r="AS41" s="92"/>
      <c r="AT41" s="93"/>
      <c r="AU41" s="89"/>
      <c r="AV41" s="91">
        <f>IF('SAISIE ASL'!G41=5,H41,"")</f>
        <v>3</v>
      </c>
      <c r="AW41" s="91"/>
      <c r="AX41" s="91">
        <f>IF('SAISIE ASL'!G41=5,J41,"")</f>
        <v>0</v>
      </c>
      <c r="AY41" s="91"/>
      <c r="AZ41" s="91">
        <f>IF('SAISIE ASL'!G41=5,L41,"")</f>
        <v>3</v>
      </c>
      <c r="BA41" s="92"/>
      <c r="BB41" s="93"/>
      <c r="BC41" s="89"/>
      <c r="BD41" s="91" t="str">
        <f>IF('SAISIE ASL'!A41=31,H41,"")</f>
        <v/>
      </c>
      <c r="BE41" s="91"/>
      <c r="BF41" s="91" t="str">
        <f>IF('SAISIE ASL'!A41=31,J41,"")</f>
        <v/>
      </c>
      <c r="BG41" s="91"/>
      <c r="BH41" s="91" t="str">
        <f>IF('SAISIE ASL'!A41=31,L41,"")</f>
        <v/>
      </c>
      <c r="BI41" s="92"/>
      <c r="BJ41" s="93"/>
      <c r="BK41" s="94"/>
      <c r="BL41" s="91" t="str">
        <f>IF('SAISIE ASL'!A41=32,H41,"")</f>
        <v/>
      </c>
      <c r="BM41" s="91"/>
      <c r="BN41" s="91" t="str">
        <f>IF('SAISIE ASL'!A41=32,J41,"")</f>
        <v/>
      </c>
      <c r="BO41" s="91"/>
      <c r="BP41" s="91" t="str">
        <f>IF('SAISIE ASL'!A41=32,L41,"")</f>
        <v/>
      </c>
      <c r="BQ41" s="92"/>
      <c r="BR41" s="93"/>
      <c r="BS41" s="85"/>
      <c r="BT41" s="91" t="str">
        <f>IF('SAISIE ASL'!A41=33,H41,"")</f>
        <v/>
      </c>
      <c r="BU41" s="91"/>
      <c r="BV41" s="91" t="str">
        <f>IF('SAISIE ASL'!A41=33,J41,"")</f>
        <v/>
      </c>
      <c r="BW41" s="91"/>
      <c r="BX41" s="91" t="str">
        <f>IF('SAISIE ASL'!A41=33,L41,"")</f>
        <v/>
      </c>
      <c r="BY41" s="92"/>
      <c r="BZ41" s="93"/>
    </row>
    <row r="42" spans="1:78" ht="15" x14ac:dyDescent="0.2">
      <c r="A42">
        <f>'SAISIE ASL'!J42</f>
        <v>4</v>
      </c>
      <c r="B42">
        <f>'SAISIE ASL'!K42</f>
        <v>36</v>
      </c>
      <c r="C42" t="str">
        <f>'SAISIE ASL'!L42</f>
        <v>Le site internet permet une réservation par voie numérique.</v>
      </c>
      <c r="D42">
        <f>'SAISIE ASL'!M42</f>
        <v>1</v>
      </c>
      <c r="E42" t="str">
        <f>'SAISIE ASL'!N42</f>
        <v>OUI</v>
      </c>
      <c r="F42" s="89">
        <f>'SAISIE ASL'!M42</f>
        <v>1</v>
      </c>
      <c r="G42" s="89">
        <f>IF('SAISIE ASL'!N42="OUI",1,IF('SAISIE ASL'!N42="NON",0,IF('SAISIE ASL'!N42="Non Mesuré","",0)))</f>
        <v>1</v>
      </c>
      <c r="H42" s="89">
        <f>IF('SAISIE ASL'!N42&lt;&gt;"Non Mesuré",F42*G42,"")</f>
        <v>1</v>
      </c>
      <c r="I42" s="89"/>
      <c r="J42" s="89">
        <f>IF('SAISIE ASL'!N42="Non Mesuré",F42,0)</f>
        <v>0</v>
      </c>
      <c r="K42" s="89"/>
      <c r="L42" s="89">
        <f t="shared" si="1"/>
        <v>1</v>
      </c>
      <c r="M42" s="89"/>
      <c r="N42" s="116"/>
      <c r="O42" s="90"/>
      <c r="P42" s="91">
        <f>IF('SAISIE ASL'!G42=1,H42,"")</f>
        <v>1</v>
      </c>
      <c r="Q42" s="91"/>
      <c r="R42" s="91">
        <f>IF('SAISIE ASL'!G42=1,J42,"")</f>
        <v>0</v>
      </c>
      <c r="S42" s="91"/>
      <c r="T42" s="91">
        <f>IF('SAISIE ASL'!G42=1,L42,"")</f>
        <v>1</v>
      </c>
      <c r="U42" s="92"/>
      <c r="V42" s="93"/>
      <c r="W42" s="91"/>
      <c r="X42" s="91" t="str">
        <f>IF('SAISIE ASL'!G42=2,H42,"")</f>
        <v/>
      </c>
      <c r="Y42" s="91"/>
      <c r="Z42" s="91" t="str">
        <f>IF('SAISIE ASL'!G42=2,J42,"")</f>
        <v/>
      </c>
      <c r="AA42" s="91"/>
      <c r="AB42" s="91" t="str">
        <f>IF('SAISIE ASL'!G42=2,L42,"")</f>
        <v/>
      </c>
      <c r="AC42" s="92"/>
      <c r="AD42" s="93"/>
      <c r="AE42" s="91"/>
      <c r="AF42" s="91" t="str">
        <f>IF('SAISIE ASL'!G42=3,H42,"")</f>
        <v/>
      </c>
      <c r="AG42" s="91"/>
      <c r="AH42" s="91" t="str">
        <f>IF('SAISIE ASL'!G42=3,J42,"")</f>
        <v/>
      </c>
      <c r="AI42" s="91"/>
      <c r="AJ42" s="91" t="str">
        <f>IF('SAISIE ASL'!G42=3,L42,"")</f>
        <v/>
      </c>
      <c r="AK42" s="92"/>
      <c r="AL42" s="93"/>
      <c r="AM42" s="91"/>
      <c r="AN42" s="91" t="str">
        <f>IF('SAISIE ASL'!G42=4,H42,"")</f>
        <v/>
      </c>
      <c r="AO42" s="91"/>
      <c r="AP42" s="91" t="str">
        <f>IF('SAISIE ASL'!G42=4,J42,"")</f>
        <v/>
      </c>
      <c r="AQ42" s="91"/>
      <c r="AR42" s="91" t="str">
        <f>IF('SAISIE ASL'!G42=4,L42,"")</f>
        <v/>
      </c>
      <c r="AS42" s="92"/>
      <c r="AT42" s="93"/>
      <c r="AU42" s="89"/>
      <c r="AV42" s="91" t="str">
        <f>IF('SAISIE ASL'!G42=5,H42,"")</f>
        <v/>
      </c>
      <c r="AW42" s="91"/>
      <c r="AX42" s="91" t="str">
        <f>IF('SAISIE ASL'!G42=5,J42,"")</f>
        <v/>
      </c>
      <c r="AY42" s="91"/>
      <c r="AZ42" s="91" t="str">
        <f>IF('SAISIE ASL'!G42=5,L42,"")</f>
        <v/>
      </c>
      <c r="BA42" s="92"/>
      <c r="BB42" s="93"/>
      <c r="BC42" s="89"/>
      <c r="BD42" s="91" t="str">
        <f>IF('SAISIE ASL'!A42=31,H42,"")</f>
        <v/>
      </c>
      <c r="BE42" s="91"/>
      <c r="BF42" s="91" t="str">
        <f>IF('SAISIE ASL'!A42=31,J42,"")</f>
        <v/>
      </c>
      <c r="BG42" s="91"/>
      <c r="BH42" s="91" t="str">
        <f>IF('SAISIE ASL'!A42=31,L42,"")</f>
        <v/>
      </c>
      <c r="BI42" s="92"/>
      <c r="BJ42" s="93"/>
      <c r="BK42" s="94"/>
      <c r="BL42" s="91" t="str">
        <f>IF('SAISIE ASL'!A42=32,H42,"")</f>
        <v/>
      </c>
      <c r="BM42" s="91"/>
      <c r="BN42" s="91" t="str">
        <f>IF('SAISIE ASL'!A42=32,J42,"")</f>
        <v/>
      </c>
      <c r="BO42" s="91"/>
      <c r="BP42" s="91" t="str">
        <f>IF('SAISIE ASL'!A42=32,L42,"")</f>
        <v/>
      </c>
      <c r="BQ42" s="92"/>
      <c r="BR42" s="85"/>
      <c r="BS42" s="85"/>
      <c r="BT42" s="91" t="str">
        <f>IF('SAISIE ASL'!A42=33,H42,"")</f>
        <v/>
      </c>
      <c r="BU42" s="91"/>
      <c r="BV42" s="91" t="str">
        <f>IF('SAISIE ASL'!A42=33,J42,"")</f>
        <v/>
      </c>
      <c r="BW42" s="91"/>
      <c r="BX42" s="91" t="str">
        <f>IF('SAISIE ASL'!A42=33,L42,"")</f>
        <v/>
      </c>
      <c r="BY42" s="92"/>
      <c r="BZ42" s="85"/>
    </row>
    <row r="43" spans="1:78" ht="15" x14ac:dyDescent="0.2">
      <c r="A43">
        <f>'SAISIE ASL'!J43</f>
        <v>2</v>
      </c>
      <c r="B43">
        <f>'SAISIE ASL'!K43</f>
        <v>37</v>
      </c>
      <c r="C43" t="str">
        <f>'SAISIE ASL'!L43</f>
        <v>Le logo Qualinat  est présent sur le site internet.</v>
      </c>
      <c r="D43">
        <f>'SAISIE ASL'!M43</f>
        <v>3</v>
      </c>
      <c r="E43" t="str">
        <f>'SAISIE ASL'!N43</f>
        <v>OUI</v>
      </c>
      <c r="F43" s="89">
        <f>'SAISIE ASL'!M43</f>
        <v>3</v>
      </c>
      <c r="G43" s="89">
        <f>IF('SAISIE ASL'!N43="OUI",1,IF('SAISIE ASL'!N43="NON",0,IF('SAISIE ASL'!N43="Non Mesuré","",0)))</f>
        <v>1</v>
      </c>
      <c r="H43" s="89">
        <f>IF('SAISIE ASL'!N43&lt;&gt;"Non Mesuré",F43*G43,"")</f>
        <v>3</v>
      </c>
      <c r="I43" s="89"/>
      <c r="J43" s="89">
        <f>IF('SAISIE ASL'!N43="Non Mesuré",F43,0)</f>
        <v>0</v>
      </c>
      <c r="K43" s="89"/>
      <c r="L43" s="89">
        <f t="shared" si="1"/>
        <v>3</v>
      </c>
      <c r="M43" s="89"/>
      <c r="N43" s="90"/>
      <c r="O43" s="90"/>
      <c r="P43" s="91">
        <f>IF('SAISIE ASL'!G43=1,H43,"")</f>
        <v>3</v>
      </c>
      <c r="Q43" s="91"/>
      <c r="R43" s="91">
        <f>IF('SAISIE ASL'!G43=1,J43,"")</f>
        <v>0</v>
      </c>
      <c r="S43" s="91"/>
      <c r="T43" s="91">
        <f>IF('SAISIE ASL'!G43=1,L43,"")</f>
        <v>3</v>
      </c>
      <c r="U43" s="92"/>
      <c r="V43" s="93"/>
      <c r="W43" s="91"/>
      <c r="X43" s="91" t="str">
        <f>IF('SAISIE ASL'!G43=2,H43,"")</f>
        <v/>
      </c>
      <c r="Y43" s="91"/>
      <c r="Z43" s="91" t="str">
        <f>IF('SAISIE ASL'!G43=2,J43,"")</f>
        <v/>
      </c>
      <c r="AA43" s="91"/>
      <c r="AB43" s="91" t="str">
        <f>IF('SAISIE ASL'!G43=2,L43,"")</f>
        <v/>
      </c>
      <c r="AC43" s="92"/>
      <c r="AD43" s="93"/>
      <c r="AE43" s="91"/>
      <c r="AF43" s="91" t="str">
        <f>IF('SAISIE ASL'!G43=3,H43,"")</f>
        <v/>
      </c>
      <c r="AG43" s="91"/>
      <c r="AH43" s="91" t="str">
        <f>IF('SAISIE ASL'!G43=3,J43,"")</f>
        <v/>
      </c>
      <c r="AI43" s="91"/>
      <c r="AJ43" s="91" t="str">
        <f>IF('SAISIE ASL'!G43=3,L43,"")</f>
        <v/>
      </c>
      <c r="AK43" s="92"/>
      <c r="AL43" s="93"/>
      <c r="AM43" s="91"/>
      <c r="AN43" s="91" t="str">
        <f>IF('SAISIE ASL'!G43=4,H43,"")</f>
        <v/>
      </c>
      <c r="AO43" s="91"/>
      <c r="AP43" s="91" t="str">
        <f>IF('SAISIE ASL'!G43=4,J43,"")</f>
        <v/>
      </c>
      <c r="AQ43" s="91"/>
      <c r="AR43" s="91" t="str">
        <f>IF('SAISIE ASL'!G43=4,L43,"")</f>
        <v/>
      </c>
      <c r="AS43" s="92"/>
      <c r="AT43" s="93"/>
      <c r="AU43" s="89"/>
      <c r="AV43" s="91" t="str">
        <f>IF('SAISIE ASL'!G43=5,H43,"")</f>
        <v/>
      </c>
      <c r="AW43" s="91"/>
      <c r="AX43" s="91" t="str">
        <f>IF('SAISIE ASL'!G43=5,J43,"")</f>
        <v/>
      </c>
      <c r="AY43" s="91"/>
      <c r="AZ43" s="91" t="str">
        <f>IF('SAISIE ASL'!G43=5,L43,"")</f>
        <v/>
      </c>
      <c r="BA43" s="92"/>
      <c r="BB43" s="93"/>
      <c r="BC43" s="89"/>
      <c r="BD43" s="91" t="str">
        <f>IF('SAISIE ASL'!A43=31,H43,"")</f>
        <v/>
      </c>
      <c r="BE43" s="91"/>
      <c r="BF43" s="91" t="str">
        <f>IF('SAISIE ASL'!A43=31,J43,"")</f>
        <v/>
      </c>
      <c r="BG43" s="91"/>
      <c r="BH43" s="91" t="str">
        <f>IF('SAISIE ASL'!A43=31,L43,"")</f>
        <v/>
      </c>
      <c r="BI43" s="92"/>
      <c r="BJ43" s="93"/>
      <c r="BK43" s="94"/>
      <c r="BL43" s="91" t="str">
        <f>IF('SAISIE ASL'!A43=32,H43,"")</f>
        <v/>
      </c>
      <c r="BM43" s="91"/>
      <c r="BN43" s="91" t="str">
        <f>IF('SAISIE ASL'!A43=32,J43,"")</f>
        <v/>
      </c>
      <c r="BO43" s="91"/>
      <c r="BP43" s="91" t="str">
        <f>IF('SAISIE ASL'!A43=32,L43,"")</f>
        <v/>
      </c>
      <c r="BQ43" s="92"/>
      <c r="BR43" s="93"/>
      <c r="BS43" s="85"/>
      <c r="BT43" s="91" t="str">
        <f>IF('SAISIE ASL'!A43=33,H43,"")</f>
        <v/>
      </c>
      <c r="BU43" s="91"/>
      <c r="BV43" s="91" t="str">
        <f>IF('SAISIE ASL'!A43=33,J43,"")</f>
        <v/>
      </c>
      <c r="BW43" s="91"/>
      <c r="BX43" s="91" t="str">
        <f>IF('SAISIE ASL'!A43=33,L43,"")</f>
        <v/>
      </c>
      <c r="BY43" s="92"/>
      <c r="BZ43" s="93"/>
    </row>
    <row r="44" spans="1:78" ht="15" x14ac:dyDescent="0.2">
      <c r="A44">
        <f>'SAISIE ASL'!J44</f>
        <v>2</v>
      </c>
      <c r="B44">
        <f>'SAISIE ASL'!K44</f>
        <v>38</v>
      </c>
      <c r="C44" t="str">
        <f>'SAISIE ASL'!L44</f>
        <v>La démarche Qualinat est explicitée sur le site internet ou il existe un lien vers le site de Qualinat</v>
      </c>
      <c r="D44">
        <f>'SAISIE ASL'!M44</f>
        <v>3</v>
      </c>
      <c r="E44" t="str">
        <f>'SAISIE ASL'!N44</f>
        <v>OUI</v>
      </c>
      <c r="F44" s="89">
        <f>'SAISIE ASL'!M44</f>
        <v>3</v>
      </c>
      <c r="G44" s="89">
        <f>IF('SAISIE ASL'!N44="OUI",1,IF('SAISIE ASL'!N44="NON",0,IF('SAISIE ASL'!N44="Non Mesuré","",0)))</f>
        <v>1</v>
      </c>
      <c r="H44" s="89">
        <f>IF('SAISIE ASL'!N44&lt;&gt;"Non Mesuré",F44*G44,"")</f>
        <v>3</v>
      </c>
      <c r="I44" s="89"/>
      <c r="J44" s="89">
        <f>IF('SAISIE ASL'!N44="Non Mesuré",F44,0)</f>
        <v>0</v>
      </c>
      <c r="K44" s="89"/>
      <c r="L44" s="89">
        <f t="shared" si="1"/>
        <v>3</v>
      </c>
      <c r="M44" s="89"/>
      <c r="N44" s="90"/>
      <c r="O44" s="90"/>
      <c r="P44" s="91">
        <f>IF('SAISIE ASL'!G44=1,H44,"")</f>
        <v>3</v>
      </c>
      <c r="Q44" s="91"/>
      <c r="R44" s="91">
        <f>IF('SAISIE ASL'!G44=1,J44,"")</f>
        <v>0</v>
      </c>
      <c r="S44" s="91"/>
      <c r="T44" s="91">
        <f>IF('SAISIE ASL'!G44=1,L44,"")</f>
        <v>3</v>
      </c>
      <c r="U44" s="92"/>
      <c r="V44" s="93"/>
      <c r="W44" s="91"/>
      <c r="X44" s="91" t="str">
        <f>IF('SAISIE ASL'!G44=2,H44,"")</f>
        <v/>
      </c>
      <c r="Y44" s="91"/>
      <c r="Z44" s="91" t="str">
        <f>IF('SAISIE ASL'!G44=2,J44,"")</f>
        <v/>
      </c>
      <c r="AA44" s="91"/>
      <c r="AB44" s="91" t="str">
        <f>IF('SAISIE ASL'!G44=2,L44,"")</f>
        <v/>
      </c>
      <c r="AC44" s="92"/>
      <c r="AD44" s="93"/>
      <c r="AE44" s="91"/>
      <c r="AF44" s="91" t="str">
        <f>IF('SAISIE ASL'!G44=3,H44,"")</f>
        <v/>
      </c>
      <c r="AG44" s="91"/>
      <c r="AH44" s="91" t="str">
        <f>IF('SAISIE ASL'!G44=3,J44,"")</f>
        <v/>
      </c>
      <c r="AI44" s="91"/>
      <c r="AJ44" s="91" t="str">
        <f>IF('SAISIE ASL'!G44=3,L44,"")</f>
        <v/>
      </c>
      <c r="AK44" s="92"/>
      <c r="AL44" s="93"/>
      <c r="AM44" s="91"/>
      <c r="AN44" s="91" t="str">
        <f>IF('SAISIE ASL'!G44=4,H44,"")</f>
        <v/>
      </c>
      <c r="AO44" s="91"/>
      <c r="AP44" s="91" t="str">
        <f>IF('SAISIE ASL'!G44=4,J44,"")</f>
        <v/>
      </c>
      <c r="AQ44" s="91"/>
      <c r="AR44" s="91" t="str">
        <f>IF('SAISIE ASL'!G44=4,L44,"")</f>
        <v/>
      </c>
      <c r="AS44" s="92"/>
      <c r="AT44" s="93"/>
      <c r="AU44" s="89"/>
      <c r="AV44" s="91" t="str">
        <f>IF('SAISIE ASL'!G44=5,H44,"")</f>
        <v/>
      </c>
      <c r="AW44" s="91"/>
      <c r="AX44" s="91" t="str">
        <f>IF('SAISIE ASL'!G44=5,J44,"")</f>
        <v/>
      </c>
      <c r="AY44" s="91"/>
      <c r="AZ44" s="91" t="str">
        <f>IF('SAISIE ASL'!G44=5,L44,"")</f>
        <v/>
      </c>
      <c r="BA44" s="92"/>
      <c r="BB44" s="93"/>
      <c r="BC44" s="89"/>
      <c r="BD44" s="91" t="str">
        <f>IF('SAISIE ASL'!A44=31,H44,"")</f>
        <v/>
      </c>
      <c r="BE44" s="91"/>
      <c r="BF44" s="91" t="str">
        <f>IF('SAISIE ASL'!A44=31,J44,"")</f>
        <v/>
      </c>
      <c r="BG44" s="91"/>
      <c r="BH44" s="91" t="str">
        <f>IF('SAISIE ASL'!A44=31,L44,"")</f>
        <v/>
      </c>
      <c r="BI44" s="92"/>
      <c r="BJ44" s="93"/>
      <c r="BK44" s="94"/>
      <c r="BL44" s="91" t="str">
        <f>IF('SAISIE ASL'!A44=32,H44,"")</f>
        <v/>
      </c>
      <c r="BM44" s="91"/>
      <c r="BN44" s="91" t="str">
        <f>IF('SAISIE ASL'!A44=32,J44,"")</f>
        <v/>
      </c>
      <c r="BO44" s="91"/>
      <c r="BP44" s="91" t="str">
        <f>IF('SAISIE ASL'!A44=32,L44,"")</f>
        <v/>
      </c>
      <c r="BQ44" s="92"/>
      <c r="BR44" s="93"/>
      <c r="BS44" s="85"/>
      <c r="BT44" s="91" t="str">
        <f>IF('SAISIE ASL'!A44=33,H44,"")</f>
        <v/>
      </c>
      <c r="BU44" s="91"/>
      <c r="BV44" s="91" t="str">
        <f>IF('SAISIE ASL'!A44=33,J44,"")</f>
        <v/>
      </c>
      <c r="BW44" s="91"/>
      <c r="BX44" s="91" t="str">
        <f>IF('SAISIE ASL'!A44=33,L44,"")</f>
        <v/>
      </c>
      <c r="BY44" s="92"/>
      <c r="BZ44" s="93"/>
    </row>
    <row r="45" spans="1:78" ht="15" x14ac:dyDescent="0.2">
      <c r="A45">
        <f>'SAISIE ASL'!J45</f>
        <v>0</v>
      </c>
      <c r="B45" t="str">
        <f>'SAISIE ASL'!K45</f>
        <v/>
      </c>
      <c r="C45" t="str">
        <f>'SAISIE ASL'!L45</f>
        <v>2 - LA RESERVATION TELEPHONIQUE - LA DEMANDE D'INFORMATION</v>
      </c>
      <c r="D45" t="str">
        <f>'SAISIE ASL'!M45</f>
        <v>Pts</v>
      </c>
      <c r="E45" t="str">
        <f>'SAISIE ASL'!N45</f>
        <v>Notation</v>
      </c>
      <c r="F45" s="89"/>
      <c r="G45" s="89"/>
      <c r="H45" s="89"/>
      <c r="I45" s="89">
        <f>SUM(H4:H44)</f>
        <v>81</v>
      </c>
      <c r="J45" s="89"/>
      <c r="K45" s="89">
        <f>SUM(J4:J44)</f>
        <v>9</v>
      </c>
      <c r="L45" s="89"/>
      <c r="M45" s="89">
        <f>SUM(L4:L44)</f>
        <v>81</v>
      </c>
      <c r="N45" s="90">
        <f>I45/M45</f>
        <v>1</v>
      </c>
      <c r="O45" s="90"/>
      <c r="P45" s="91"/>
      <c r="Q45" s="91"/>
      <c r="R45" s="91"/>
      <c r="S45" s="91"/>
      <c r="T45" s="91"/>
      <c r="U45" s="92"/>
      <c r="V45" s="93"/>
      <c r="W45" s="91"/>
      <c r="X45" s="91"/>
      <c r="Y45" s="91"/>
      <c r="Z45" s="91"/>
      <c r="AA45" s="91"/>
      <c r="AB45" s="91"/>
      <c r="AC45" s="92"/>
      <c r="AD45" s="93"/>
      <c r="AE45" s="91"/>
      <c r="AF45" s="91"/>
      <c r="AG45" s="91"/>
      <c r="AH45" s="91"/>
      <c r="AI45" s="91"/>
      <c r="AJ45" s="91"/>
      <c r="AK45" s="92"/>
      <c r="AL45" s="93"/>
      <c r="AM45" s="91"/>
      <c r="AN45" s="91"/>
      <c r="AO45" s="91"/>
      <c r="AP45" s="91"/>
      <c r="AQ45" s="91"/>
      <c r="AR45" s="91"/>
      <c r="AS45" s="92"/>
      <c r="AT45" s="93"/>
      <c r="AU45" s="89"/>
      <c r="AV45" s="91"/>
      <c r="AW45" s="91"/>
      <c r="AX45" s="91"/>
      <c r="AY45" s="91"/>
      <c r="AZ45" s="91"/>
      <c r="BA45" s="92"/>
      <c r="BB45" s="93"/>
      <c r="BC45" s="89"/>
      <c r="BD45" s="91" t="str">
        <f>IF('SAISIE ASL'!A45=31,H45,"")</f>
        <v/>
      </c>
      <c r="BE45" s="91"/>
      <c r="BF45" s="91" t="str">
        <f>IF('SAISIE ASL'!A45=31,J45,"")</f>
        <v/>
      </c>
      <c r="BG45" s="91"/>
      <c r="BH45" s="91" t="str">
        <f>IF('SAISIE ASL'!A45=31,L45,"")</f>
        <v/>
      </c>
      <c r="BI45" s="92"/>
      <c r="BJ45" s="93"/>
      <c r="BK45" s="94"/>
      <c r="BL45" s="91" t="str">
        <f>IF('SAISIE ASL'!A45=32,H45,"")</f>
        <v/>
      </c>
      <c r="BM45" s="91"/>
      <c r="BN45" s="91" t="str">
        <f>IF('SAISIE ASL'!A45=32,J45,"")</f>
        <v/>
      </c>
      <c r="BO45" s="91"/>
      <c r="BP45" s="91" t="str">
        <f>IF('SAISIE ASL'!A45=32,L45,"")</f>
        <v/>
      </c>
      <c r="BQ45" s="92"/>
      <c r="BR45" s="93"/>
      <c r="BS45" s="85"/>
      <c r="BT45" s="91" t="str">
        <f>IF('SAISIE ASL'!A45=33,H45,"")</f>
        <v/>
      </c>
      <c r="BU45" s="91"/>
      <c r="BV45" s="91" t="str">
        <f>IF('SAISIE ASL'!A45=33,J45,"")</f>
        <v/>
      </c>
      <c r="BW45" s="91"/>
      <c r="BX45" s="91" t="str">
        <f>IF('SAISIE ASL'!A45=33,L45,"")</f>
        <v/>
      </c>
      <c r="BY45" s="92"/>
      <c r="BZ45" s="93"/>
    </row>
    <row r="46" spans="1:78" ht="15.75" x14ac:dyDescent="0.25">
      <c r="A46">
        <f>'SAISIE ASL'!J46</f>
        <v>0</v>
      </c>
      <c r="B46" t="str">
        <f>'SAISIE ASL'!K46</f>
        <v/>
      </c>
      <c r="C46" t="str">
        <f>'SAISIE ASL'!L46</f>
        <v>La prise de ligne</v>
      </c>
      <c r="D46">
        <f>'SAISIE ASL'!M46</f>
        <v>0</v>
      </c>
      <c r="E46">
        <f>'SAISIE ASL'!N46</f>
        <v>0</v>
      </c>
      <c r="F46" s="234"/>
      <c r="G46" s="234"/>
      <c r="H46" s="234"/>
      <c r="I46" s="234"/>
      <c r="J46" s="234"/>
      <c r="K46" s="234"/>
      <c r="L46" s="234"/>
      <c r="M46" s="234"/>
      <c r="N46" s="235"/>
      <c r="O46" s="235"/>
      <c r="P46" s="144"/>
      <c r="Q46" s="144"/>
      <c r="R46" s="144"/>
      <c r="S46" s="144"/>
      <c r="T46" s="144"/>
      <c r="U46" s="145"/>
      <c r="V46" s="146"/>
      <c r="W46" s="144"/>
      <c r="X46" s="144"/>
      <c r="Y46" s="144"/>
      <c r="Z46" s="144"/>
      <c r="AA46" s="144"/>
      <c r="AB46" s="144"/>
      <c r="AC46" s="145"/>
      <c r="AD46" s="146"/>
      <c r="AE46" s="144"/>
      <c r="AF46" s="144"/>
      <c r="AG46" s="144"/>
      <c r="AH46" s="144"/>
      <c r="AI46" s="144"/>
      <c r="AJ46" s="144"/>
      <c r="AK46" s="145"/>
      <c r="AL46" s="146"/>
      <c r="AM46" s="144"/>
      <c r="AN46" s="144"/>
      <c r="AO46" s="144"/>
      <c r="AP46" s="144"/>
      <c r="AQ46" s="144"/>
      <c r="AR46" s="144"/>
      <c r="AS46" s="145"/>
      <c r="AT46" s="146"/>
      <c r="AU46" s="234"/>
      <c r="AV46" s="144"/>
      <c r="AW46" s="144"/>
      <c r="AX46" s="144"/>
      <c r="AY46" s="144"/>
      <c r="AZ46" s="144"/>
      <c r="BA46" s="145"/>
      <c r="BB46" s="146"/>
      <c r="BC46" s="234"/>
      <c r="BD46" s="144" t="str">
        <f>IF('SAISIE ASL'!A46=31,H46,"")</f>
        <v/>
      </c>
      <c r="BE46" s="144"/>
      <c r="BF46" s="144" t="str">
        <f>IF('SAISIE ASL'!A46=31,J46,"")</f>
        <v/>
      </c>
      <c r="BG46" s="144"/>
      <c r="BH46" s="144" t="str">
        <f>IF('SAISIE ASL'!A46=31,L46,"")</f>
        <v/>
      </c>
      <c r="BI46" s="145"/>
      <c r="BJ46" s="146"/>
      <c r="BK46" s="147"/>
      <c r="BL46" s="144" t="str">
        <f>IF('SAISIE ASL'!A46=32,H46,"")</f>
        <v/>
      </c>
      <c r="BM46" s="144"/>
      <c r="BN46" s="144" t="str">
        <f>IF('SAISIE ASL'!A46=32,J46,"")</f>
        <v/>
      </c>
      <c r="BO46" s="144"/>
      <c r="BP46" s="144" t="str">
        <f>IF('SAISIE ASL'!A46=32,L46,"")</f>
        <v/>
      </c>
      <c r="BQ46" s="145"/>
      <c r="BR46" s="146"/>
      <c r="BS46" s="142"/>
      <c r="BT46" s="144" t="str">
        <f>IF('SAISIE ASL'!A46=33,H46,"")</f>
        <v/>
      </c>
      <c r="BU46" s="144"/>
      <c r="BV46" s="144" t="str">
        <f>IF('SAISIE ASL'!A46=33,J46,"")</f>
        <v/>
      </c>
      <c r="BW46" s="144"/>
      <c r="BX46" s="144" t="str">
        <f>IF('SAISIE ASL'!A46=33,L46,"")</f>
        <v/>
      </c>
      <c r="BY46" s="145"/>
      <c r="BZ46" s="146"/>
    </row>
    <row r="47" spans="1:78" ht="15" x14ac:dyDescent="0.2">
      <c r="A47">
        <f>'SAISIE ASL'!J47</f>
        <v>7</v>
      </c>
      <c r="B47">
        <f>'SAISIE ASL'!K47</f>
        <v>39</v>
      </c>
      <c r="C47" t="str">
        <f>'SAISIE ASL'!L47</f>
        <v xml:space="preserve">L'appel doit aboutir avant la 5ème sonnerie. </v>
      </c>
      <c r="D47">
        <f>'SAISIE ASL'!M47</f>
        <v>3</v>
      </c>
      <c r="E47" t="str">
        <f>'SAISIE ASL'!N47</f>
        <v>OUI</v>
      </c>
      <c r="F47" s="89">
        <f>'SAISIE ASL'!M47</f>
        <v>3</v>
      </c>
      <c r="G47" s="89">
        <f>IF('SAISIE ASL'!N47="OUI",1,IF('SAISIE ASL'!N47="NON",0,IF('SAISIE ASL'!N47="Non Mesuré","",0)))</f>
        <v>1</v>
      </c>
      <c r="H47" s="89">
        <f>IF('SAISIE ASL'!N47&lt;&gt;"Non Mesuré",F47*G47,"")</f>
        <v>3</v>
      </c>
      <c r="I47" s="89"/>
      <c r="J47" s="89">
        <f>IF('SAISIE ASL'!N47="Non Mesuré",F47,0)</f>
        <v>0</v>
      </c>
      <c r="K47" s="89"/>
      <c r="L47" s="89">
        <f>F47-J47</f>
        <v>3</v>
      </c>
      <c r="M47" s="89"/>
      <c r="N47" s="90"/>
      <c r="O47" s="90"/>
      <c r="P47" s="91" t="str">
        <f>IF('SAISIE ASL'!G47=1,H47,"")</f>
        <v/>
      </c>
      <c r="Q47" s="91"/>
      <c r="R47" s="91" t="str">
        <f>IF('SAISIE ASL'!G47=1,J47,"")</f>
        <v/>
      </c>
      <c r="S47" s="91"/>
      <c r="T47" s="91" t="str">
        <f>IF('SAISIE ASL'!G47=1,L47,"")</f>
        <v/>
      </c>
      <c r="U47" s="92"/>
      <c r="V47" s="93"/>
      <c r="W47" s="91"/>
      <c r="X47" s="91">
        <f>IF('SAISIE ASL'!G47=2,H47,"")</f>
        <v>3</v>
      </c>
      <c r="Y47" s="91"/>
      <c r="Z47" s="91">
        <f>IF('SAISIE ASL'!G47=2,J47,"")</f>
        <v>0</v>
      </c>
      <c r="AA47" s="91"/>
      <c r="AB47" s="91">
        <f>IF('SAISIE ASL'!G47=2,L47,"")</f>
        <v>3</v>
      </c>
      <c r="AC47" s="92"/>
      <c r="AD47" s="93"/>
      <c r="AE47" s="91"/>
      <c r="AF47" s="91" t="str">
        <f>IF('SAISIE ASL'!G47=3,H47,"")</f>
        <v/>
      </c>
      <c r="AG47" s="91"/>
      <c r="AH47" s="91" t="str">
        <f>IF('SAISIE ASL'!G47=3,J47,"")</f>
        <v/>
      </c>
      <c r="AI47" s="91"/>
      <c r="AJ47" s="91" t="str">
        <f>IF('SAISIE ASL'!G47=3,L47,"")</f>
        <v/>
      </c>
      <c r="AK47" s="92"/>
      <c r="AL47" s="93"/>
      <c r="AM47" s="91"/>
      <c r="AN47" s="91" t="str">
        <f>IF('SAISIE ASL'!G47=4,H47,"")</f>
        <v/>
      </c>
      <c r="AO47" s="91"/>
      <c r="AP47" s="91" t="str">
        <f>IF('SAISIE ASL'!G47=4,J47,"")</f>
        <v/>
      </c>
      <c r="AQ47" s="91"/>
      <c r="AR47" s="91" t="str">
        <f>IF('SAISIE ASL'!G47=4,L47,"")</f>
        <v/>
      </c>
      <c r="AS47" s="92"/>
      <c r="AT47" s="93"/>
      <c r="AU47" s="89"/>
      <c r="AV47" s="91" t="str">
        <f>IF('SAISIE ASL'!G47=5,H47,"")</f>
        <v/>
      </c>
      <c r="AW47" s="91"/>
      <c r="AX47" s="91" t="str">
        <f>IF('SAISIE ASL'!G47=5,J47,"")</f>
        <v/>
      </c>
      <c r="AY47" s="91"/>
      <c r="AZ47" s="91" t="str">
        <f>IF('SAISIE ASL'!G47=5,L47,"")</f>
        <v/>
      </c>
      <c r="BA47" s="92"/>
      <c r="BB47" s="93"/>
      <c r="BC47" s="89"/>
      <c r="BD47" s="91" t="str">
        <f>IF('SAISIE ASL'!A47=31,H47,"")</f>
        <v/>
      </c>
      <c r="BE47" s="91"/>
      <c r="BF47" s="91" t="str">
        <f>IF('SAISIE ASL'!A47=31,J47,"")</f>
        <v/>
      </c>
      <c r="BG47" s="91"/>
      <c r="BH47" s="91" t="str">
        <f>IF('SAISIE ASL'!A47=31,L47,"")</f>
        <v/>
      </c>
      <c r="BI47" s="92"/>
      <c r="BJ47" s="93"/>
      <c r="BK47" s="94"/>
      <c r="BL47" s="91" t="str">
        <f>IF('SAISIE ASL'!A47=32,H47,"")</f>
        <v/>
      </c>
      <c r="BM47" s="91"/>
      <c r="BN47" s="91" t="str">
        <f>IF('SAISIE ASL'!A47=32,J47,"")</f>
        <v/>
      </c>
      <c r="BO47" s="91"/>
      <c r="BP47" s="91" t="str">
        <f>IF('SAISIE ASL'!A47=32,L47,"")</f>
        <v/>
      </c>
      <c r="BQ47" s="92"/>
      <c r="BR47" s="93"/>
      <c r="BS47" s="85"/>
      <c r="BT47" s="91" t="str">
        <f>IF('SAISIE ASL'!A47=33,H47,"")</f>
        <v/>
      </c>
      <c r="BU47" s="91"/>
      <c r="BV47" s="91" t="str">
        <f>IF('SAISIE ASL'!A47=33,J47,"")</f>
        <v/>
      </c>
      <c r="BW47" s="91"/>
      <c r="BX47" s="91" t="str">
        <f>IF('SAISIE ASL'!A47=33,L47,"")</f>
        <v/>
      </c>
      <c r="BY47" s="92"/>
      <c r="BZ47" s="93"/>
    </row>
    <row r="48" spans="1:78" ht="15" x14ac:dyDescent="0.2">
      <c r="A48">
        <f>'SAISIE ASL'!J48</f>
        <v>6</v>
      </c>
      <c r="B48">
        <f>'SAISIE ASL'!K48</f>
        <v>40</v>
      </c>
      <c r="C48" t="str">
        <f>'SAISIE ASL'!L48</f>
        <v>L'interlocuteur annonce le nom de la structure</v>
      </c>
      <c r="D48">
        <f>'SAISIE ASL'!M48</f>
        <v>3</v>
      </c>
      <c r="E48" t="str">
        <f>'SAISIE ASL'!N48</f>
        <v>OUI</v>
      </c>
      <c r="F48" s="89">
        <f>'SAISIE ASL'!M48</f>
        <v>3</v>
      </c>
      <c r="G48" s="89">
        <f>IF('SAISIE ASL'!N48="OUI",1,IF('SAISIE ASL'!N48="NON",0,IF('SAISIE ASL'!N48="Non Mesuré","",0)))</f>
        <v>1</v>
      </c>
      <c r="H48" s="89">
        <f>IF('SAISIE ASL'!N48&lt;&gt;"Non Mesuré",F48*G48,"")</f>
        <v>3</v>
      </c>
      <c r="I48" s="89"/>
      <c r="J48" s="89">
        <f>IF('SAISIE ASL'!N48="Non Mesuré",F48,0)</f>
        <v>0</v>
      </c>
      <c r="K48" s="89"/>
      <c r="L48" s="89">
        <f>F48-J48</f>
        <v>3</v>
      </c>
      <c r="M48" s="89"/>
      <c r="N48" s="90"/>
      <c r="O48" s="90"/>
      <c r="P48" s="91" t="str">
        <f>IF('SAISIE ASL'!G48=1,H48,"")</f>
        <v/>
      </c>
      <c r="Q48" s="91"/>
      <c r="R48" s="91" t="str">
        <f>IF('SAISIE ASL'!G48=1,J48,"")</f>
        <v/>
      </c>
      <c r="S48" s="91"/>
      <c r="T48" s="91" t="str">
        <f>IF('SAISIE ASL'!G48=1,L48,"")</f>
        <v/>
      </c>
      <c r="U48" s="92"/>
      <c r="V48" s="93"/>
      <c r="W48" s="91"/>
      <c r="X48" s="91">
        <f>IF('SAISIE ASL'!G48=2,H48,"")</f>
        <v>3</v>
      </c>
      <c r="Y48" s="91"/>
      <c r="Z48" s="91">
        <f>IF('SAISIE ASL'!G48=2,J48,"")</f>
        <v>0</v>
      </c>
      <c r="AA48" s="91"/>
      <c r="AB48" s="91">
        <f>IF('SAISIE ASL'!G48=2,L48,"")</f>
        <v>3</v>
      </c>
      <c r="AC48" s="92"/>
      <c r="AD48" s="93"/>
      <c r="AE48" s="91"/>
      <c r="AF48" s="91" t="str">
        <f>IF('SAISIE ASL'!G48=3,H48,"")</f>
        <v/>
      </c>
      <c r="AG48" s="91"/>
      <c r="AH48" s="91" t="str">
        <f>IF('SAISIE ASL'!G48=3,J48,"")</f>
        <v/>
      </c>
      <c r="AI48" s="91"/>
      <c r="AJ48" s="91" t="str">
        <f>IF('SAISIE ASL'!G48=3,L48,"")</f>
        <v/>
      </c>
      <c r="AK48" s="92"/>
      <c r="AL48" s="93"/>
      <c r="AM48" s="91"/>
      <c r="AN48" s="91" t="str">
        <f>IF('SAISIE ASL'!G48=4,H48,"")</f>
        <v/>
      </c>
      <c r="AO48" s="91"/>
      <c r="AP48" s="91" t="str">
        <f>IF('SAISIE ASL'!G48=4,J48,"")</f>
        <v/>
      </c>
      <c r="AQ48" s="91"/>
      <c r="AR48" s="91" t="str">
        <f>IF('SAISIE ASL'!G48=4,L48,"")</f>
        <v/>
      </c>
      <c r="AS48" s="92"/>
      <c r="AT48" s="93"/>
      <c r="AU48" s="89"/>
      <c r="AV48" s="91" t="str">
        <f>IF('SAISIE ASL'!G48=5,H48,"")</f>
        <v/>
      </c>
      <c r="AW48" s="91"/>
      <c r="AX48" s="91" t="str">
        <f>IF('SAISIE ASL'!G48=5,J48,"")</f>
        <v/>
      </c>
      <c r="AY48" s="91"/>
      <c r="AZ48" s="91" t="str">
        <f>IF('SAISIE ASL'!G48=5,L48,"")</f>
        <v/>
      </c>
      <c r="BA48" s="92"/>
      <c r="BB48" s="93"/>
      <c r="BC48" s="89"/>
      <c r="BD48" s="91" t="str">
        <f>IF('SAISIE ASL'!A48=31,H48,"")</f>
        <v/>
      </c>
      <c r="BE48" s="91"/>
      <c r="BF48" s="91" t="str">
        <f>IF('SAISIE ASL'!A48=31,J48,"")</f>
        <v/>
      </c>
      <c r="BG48" s="91"/>
      <c r="BH48" s="91" t="str">
        <f>IF('SAISIE ASL'!A48=31,L48,"")</f>
        <v/>
      </c>
      <c r="BI48" s="92"/>
      <c r="BJ48" s="93"/>
      <c r="BK48" s="94"/>
      <c r="BL48" s="91" t="str">
        <f>IF('SAISIE ASL'!A48=32,H48,"")</f>
        <v/>
      </c>
      <c r="BM48" s="91"/>
      <c r="BN48" s="91" t="str">
        <f>IF('SAISIE ASL'!A48=32,J48,"")</f>
        <v/>
      </c>
      <c r="BO48" s="91"/>
      <c r="BP48" s="91" t="str">
        <f>IF('SAISIE ASL'!A48=32,L48,"")</f>
        <v/>
      </c>
      <c r="BQ48" s="92"/>
      <c r="BR48" s="93"/>
      <c r="BS48" s="85"/>
      <c r="BT48" s="91" t="str">
        <f>IF('SAISIE ASL'!A48=33,H48,"")</f>
        <v/>
      </c>
      <c r="BU48" s="91"/>
      <c r="BV48" s="91" t="str">
        <f>IF('SAISIE ASL'!A48=33,J48,"")</f>
        <v/>
      </c>
      <c r="BW48" s="91"/>
      <c r="BX48" s="91" t="str">
        <f>IF('SAISIE ASL'!A48=33,L48,"")</f>
        <v/>
      </c>
      <c r="BY48" s="92"/>
      <c r="BZ48" s="93"/>
    </row>
    <row r="49" spans="1:78" ht="15" x14ac:dyDescent="0.2">
      <c r="A49">
        <f>'SAISIE ASL'!J49</f>
        <v>6</v>
      </c>
      <c r="B49">
        <f>'SAISIE ASL'!K49</f>
        <v>41</v>
      </c>
      <c r="C49" t="str">
        <f>'SAISIE ASL'!L49</f>
        <v>Si la conversation est mise en attente, celle-ci n'excède pas une minute</v>
      </c>
      <c r="D49">
        <f>'SAISIE ASL'!M49</f>
        <v>1</v>
      </c>
      <c r="E49" t="str">
        <f>'SAISIE ASL'!N49</f>
        <v>OUI</v>
      </c>
      <c r="F49" s="89">
        <f>'SAISIE ASL'!M49</f>
        <v>1</v>
      </c>
      <c r="G49" s="89">
        <f>IF('SAISIE ASL'!N49="OUI",1,IF('SAISIE ASL'!N49="NON",0,IF('SAISIE ASL'!N49="Non Mesuré","",0)))</f>
        <v>1</v>
      </c>
      <c r="H49" s="89">
        <f>IF('SAISIE ASL'!N49&lt;&gt;"Non Mesuré",F49*G49,"")</f>
        <v>1</v>
      </c>
      <c r="I49" s="89"/>
      <c r="J49" s="89">
        <f>IF('SAISIE ASL'!N49="Non Mesuré",F49,0)</f>
        <v>0</v>
      </c>
      <c r="K49" s="89"/>
      <c r="L49" s="89">
        <f>F49-J49</f>
        <v>1</v>
      </c>
      <c r="M49" s="89"/>
      <c r="N49" s="90"/>
      <c r="O49" s="90"/>
      <c r="P49" s="91" t="str">
        <f>IF('SAISIE ASL'!G49=1,H49,"")</f>
        <v/>
      </c>
      <c r="Q49" s="91"/>
      <c r="R49" s="91" t="str">
        <f>IF('SAISIE ASL'!G49=1,J49,"")</f>
        <v/>
      </c>
      <c r="S49" s="91"/>
      <c r="T49" s="91" t="str">
        <f>IF('SAISIE ASL'!G49=1,L49,"")</f>
        <v/>
      </c>
      <c r="U49" s="92"/>
      <c r="V49" s="93"/>
      <c r="W49" s="91"/>
      <c r="X49" s="91">
        <f>IF('SAISIE ASL'!G49=2,H49,"")</f>
        <v>1</v>
      </c>
      <c r="Y49" s="91"/>
      <c r="Z49" s="91">
        <f>IF('SAISIE ASL'!G49=2,J49,"")</f>
        <v>0</v>
      </c>
      <c r="AA49" s="91"/>
      <c r="AB49" s="91">
        <f>IF('SAISIE ASL'!G49=2,L49,"")</f>
        <v>1</v>
      </c>
      <c r="AC49" s="92"/>
      <c r="AD49" s="93"/>
      <c r="AE49" s="91"/>
      <c r="AF49" s="91" t="str">
        <f>IF('SAISIE ASL'!G49=3,H49,"")</f>
        <v/>
      </c>
      <c r="AG49" s="91"/>
      <c r="AH49" s="91" t="str">
        <f>IF('SAISIE ASL'!G49=3,J49,"")</f>
        <v/>
      </c>
      <c r="AI49" s="91"/>
      <c r="AJ49" s="91" t="str">
        <f>IF('SAISIE ASL'!G49=3,L49,"")</f>
        <v/>
      </c>
      <c r="AK49" s="92"/>
      <c r="AL49" s="93"/>
      <c r="AM49" s="91"/>
      <c r="AN49" s="91" t="str">
        <f>IF('SAISIE ASL'!G49=4,H49,"")</f>
        <v/>
      </c>
      <c r="AO49" s="91"/>
      <c r="AP49" s="91" t="str">
        <f>IF('SAISIE ASL'!G49=4,J49,"")</f>
        <v/>
      </c>
      <c r="AQ49" s="91"/>
      <c r="AR49" s="91" t="str">
        <f>IF('SAISIE ASL'!G49=4,L49,"")</f>
        <v/>
      </c>
      <c r="AS49" s="92"/>
      <c r="AT49" s="93"/>
      <c r="AU49" s="89"/>
      <c r="AV49" s="91" t="str">
        <f>IF('SAISIE ASL'!G49=5,H49,"")</f>
        <v/>
      </c>
      <c r="AW49" s="91"/>
      <c r="AX49" s="91" t="str">
        <f>IF('SAISIE ASL'!G49=5,J49,"")</f>
        <v/>
      </c>
      <c r="AY49" s="91"/>
      <c r="AZ49" s="91" t="str">
        <f>IF('SAISIE ASL'!G49=5,L49,"")</f>
        <v/>
      </c>
      <c r="BA49" s="92"/>
      <c r="BB49" s="93"/>
      <c r="BC49" s="89"/>
      <c r="BD49" s="91" t="str">
        <f>IF('SAISIE ASL'!A49=31,H49,"")</f>
        <v/>
      </c>
      <c r="BE49" s="91"/>
      <c r="BF49" s="91" t="str">
        <f>IF('SAISIE ASL'!A49=31,J49,"")</f>
        <v/>
      </c>
      <c r="BG49" s="91"/>
      <c r="BH49" s="91" t="str">
        <f>IF('SAISIE ASL'!A49=31,L49,"")</f>
        <v/>
      </c>
      <c r="BI49" s="92"/>
      <c r="BJ49" s="93"/>
      <c r="BK49" s="94"/>
      <c r="BL49" s="91" t="str">
        <f>IF('SAISIE ASL'!A49=32,H49,"")</f>
        <v/>
      </c>
      <c r="BM49" s="91"/>
      <c r="BN49" s="91" t="str">
        <f>IF('SAISIE ASL'!A49=32,J49,"")</f>
        <v/>
      </c>
      <c r="BO49" s="91"/>
      <c r="BP49" s="91" t="str">
        <f>IF('SAISIE ASL'!A49=32,L49,"")</f>
        <v/>
      </c>
      <c r="BQ49" s="92"/>
      <c r="BR49" s="93"/>
      <c r="BS49" s="85"/>
      <c r="BT49" s="91" t="str">
        <f>IF('SAISIE ASL'!A49=33,H49,"")</f>
        <v/>
      </c>
      <c r="BU49" s="91"/>
      <c r="BV49" s="91" t="str">
        <f>IF('SAISIE ASL'!A49=33,J49,"")</f>
        <v/>
      </c>
      <c r="BW49" s="91"/>
      <c r="BX49" s="91" t="str">
        <f>IF('SAISIE ASL'!A49=33,L49,"")</f>
        <v/>
      </c>
      <c r="BY49" s="92"/>
      <c r="BZ49" s="93"/>
    </row>
    <row r="50" spans="1:78" ht="15" x14ac:dyDescent="0.2">
      <c r="A50">
        <f>'SAISIE ASL'!J50</f>
        <v>0</v>
      </c>
      <c r="B50" t="str">
        <f>'SAISIE ASL'!K50</f>
        <v/>
      </c>
      <c r="C50" t="str">
        <f>'SAISIE ASL'!L50</f>
        <v>Le traitement de la demande / la réservation</v>
      </c>
      <c r="D50">
        <f>'SAISIE ASL'!M50</f>
        <v>0</v>
      </c>
      <c r="E50">
        <f>'SAISIE ASL'!N50</f>
        <v>0</v>
      </c>
      <c r="F50" s="89"/>
      <c r="G50" s="89"/>
      <c r="H50" s="89"/>
      <c r="I50" s="89"/>
      <c r="J50" s="89"/>
      <c r="K50" s="89"/>
      <c r="L50" s="89"/>
      <c r="M50" s="89"/>
      <c r="N50" s="90"/>
      <c r="O50" s="90"/>
      <c r="P50" s="91"/>
      <c r="Q50" s="91"/>
      <c r="R50" s="91"/>
      <c r="S50" s="91"/>
      <c r="T50" s="91"/>
      <c r="U50" s="92"/>
      <c r="V50" s="93"/>
      <c r="W50" s="91"/>
      <c r="X50" s="91"/>
      <c r="Y50" s="91"/>
      <c r="Z50" s="91"/>
      <c r="AA50" s="91"/>
      <c r="AB50" s="91"/>
      <c r="AC50" s="92"/>
      <c r="AD50" s="93"/>
      <c r="AE50" s="91"/>
      <c r="AF50" s="91"/>
      <c r="AG50" s="91"/>
      <c r="AH50" s="91"/>
      <c r="AI50" s="91"/>
      <c r="AJ50" s="91"/>
      <c r="AK50" s="92"/>
      <c r="AL50" s="93"/>
      <c r="AM50" s="91"/>
      <c r="AN50" s="91"/>
      <c r="AO50" s="91"/>
      <c r="AP50" s="91"/>
      <c r="AQ50" s="91"/>
      <c r="AR50" s="91"/>
      <c r="AS50" s="92"/>
      <c r="AT50" s="93"/>
      <c r="AU50" s="89"/>
      <c r="AV50" s="91"/>
      <c r="AW50" s="91"/>
      <c r="AX50" s="91"/>
      <c r="AY50" s="91"/>
      <c r="AZ50" s="91"/>
      <c r="BA50" s="92"/>
      <c r="BB50" s="93"/>
      <c r="BC50" s="89"/>
      <c r="BD50" s="91" t="str">
        <f>IF('SAISIE ASL'!A50=31,H50,"")</f>
        <v/>
      </c>
      <c r="BE50" s="91"/>
      <c r="BF50" s="91" t="str">
        <f>IF('SAISIE ASL'!A50=31,J50,"")</f>
        <v/>
      </c>
      <c r="BG50" s="91"/>
      <c r="BH50" s="91" t="str">
        <f>IF('SAISIE ASL'!A50=31,L50,"")</f>
        <v/>
      </c>
      <c r="BI50" s="92"/>
      <c r="BJ50" s="93"/>
      <c r="BK50" s="94"/>
      <c r="BL50" s="91" t="str">
        <f>IF('SAISIE ASL'!A50=32,H50,"")</f>
        <v/>
      </c>
      <c r="BM50" s="91"/>
      <c r="BN50" s="91" t="str">
        <f>IF('SAISIE ASL'!A50=32,J50,"")</f>
        <v/>
      </c>
      <c r="BO50" s="91"/>
      <c r="BP50" s="91" t="str">
        <f>IF('SAISIE ASL'!A50=32,L50,"")</f>
        <v/>
      </c>
      <c r="BQ50" s="92"/>
      <c r="BR50" s="93"/>
      <c r="BS50" s="85"/>
      <c r="BT50" s="91" t="str">
        <f>IF('SAISIE ASL'!A50=33,H50,"")</f>
        <v/>
      </c>
      <c r="BU50" s="91"/>
      <c r="BV50" s="91" t="str">
        <f>IF('SAISIE ASL'!A50=33,J50,"")</f>
        <v/>
      </c>
      <c r="BW50" s="91"/>
      <c r="BX50" s="91" t="str">
        <f>IF('SAISIE ASL'!A50=33,L50,"")</f>
        <v/>
      </c>
      <c r="BY50" s="92"/>
      <c r="BZ50" s="93"/>
    </row>
    <row r="51" spans="1:78" ht="15" x14ac:dyDescent="0.2">
      <c r="A51">
        <f>'SAISIE ASL'!J51</f>
        <v>7</v>
      </c>
      <c r="B51">
        <f>'SAISIE ASL'!K51</f>
        <v>42</v>
      </c>
      <c r="C51" t="str">
        <f>'SAISIE ASL'!L51</f>
        <v xml:space="preserve">Le professionnel  questionne le client pour cerner ses attentes. </v>
      </c>
      <c r="D51">
        <f>'SAISIE ASL'!M51</f>
        <v>3</v>
      </c>
      <c r="E51" t="str">
        <f>'SAISIE ASL'!N51</f>
        <v>OUI</v>
      </c>
      <c r="F51" s="89">
        <f>'SAISIE ASL'!M51</f>
        <v>3</v>
      </c>
      <c r="G51" s="89">
        <f>IF('SAISIE ASL'!N51="OUI",1,IF('SAISIE ASL'!N51="NON",0,IF('SAISIE ASL'!N51="Non Mesuré","",0)))</f>
        <v>1</v>
      </c>
      <c r="H51" s="89">
        <f>IF('SAISIE ASL'!N51&lt;&gt;"Non Mesuré",F51*G51,"")</f>
        <v>3</v>
      </c>
      <c r="I51" s="89"/>
      <c r="J51" s="89">
        <f>IF('SAISIE ASL'!N51="Non Mesuré",F51,0)</f>
        <v>0</v>
      </c>
      <c r="K51" s="89"/>
      <c r="L51" s="89">
        <f t="shared" ref="L51:L60" si="2">F51-J51</f>
        <v>3</v>
      </c>
      <c r="M51" s="89"/>
      <c r="N51" s="90"/>
      <c r="O51" s="90"/>
      <c r="P51" s="91" t="str">
        <f>IF('SAISIE ASL'!G51=1,H51,"")</f>
        <v/>
      </c>
      <c r="Q51" s="91"/>
      <c r="R51" s="91" t="str">
        <f>IF('SAISIE ASL'!G51=1,J51,"")</f>
        <v/>
      </c>
      <c r="S51" s="91"/>
      <c r="T51" s="91" t="str">
        <f>IF('SAISIE ASL'!G51=1,L51,"")</f>
        <v/>
      </c>
      <c r="U51" s="92"/>
      <c r="V51" s="93"/>
      <c r="W51" s="91"/>
      <c r="X51" s="91">
        <f>IF('SAISIE ASL'!G51=2,H51,"")</f>
        <v>3</v>
      </c>
      <c r="Y51" s="91"/>
      <c r="Z51" s="91">
        <f>IF('SAISIE ASL'!G51=2,J51,"")</f>
        <v>0</v>
      </c>
      <c r="AA51" s="91"/>
      <c r="AB51" s="91">
        <f>IF('SAISIE ASL'!G51=2,L51,"")</f>
        <v>3</v>
      </c>
      <c r="AC51" s="92"/>
      <c r="AD51" s="93"/>
      <c r="AE51" s="91"/>
      <c r="AF51" s="91" t="str">
        <f>IF('SAISIE ASL'!G51=3,H51,"")</f>
        <v/>
      </c>
      <c r="AG51" s="91"/>
      <c r="AH51" s="91" t="str">
        <f>IF('SAISIE ASL'!G51=3,J51,"")</f>
        <v/>
      </c>
      <c r="AI51" s="91"/>
      <c r="AJ51" s="91" t="str">
        <f>IF('SAISIE ASL'!G51=3,L51,"")</f>
        <v/>
      </c>
      <c r="AK51" s="92"/>
      <c r="AL51" s="93"/>
      <c r="AM51" s="91"/>
      <c r="AN51" s="91" t="str">
        <f>IF('SAISIE ASL'!G51=4,H51,"")</f>
        <v/>
      </c>
      <c r="AO51" s="91"/>
      <c r="AP51" s="91" t="str">
        <f>IF('SAISIE ASL'!G51=4,J51,"")</f>
        <v/>
      </c>
      <c r="AQ51" s="91"/>
      <c r="AR51" s="91" t="str">
        <f>IF('SAISIE ASL'!G51=4,L51,"")</f>
        <v/>
      </c>
      <c r="AS51" s="92"/>
      <c r="AT51" s="93"/>
      <c r="AU51" s="89"/>
      <c r="AV51" s="91" t="str">
        <f>IF('SAISIE ASL'!G51=5,H51,"")</f>
        <v/>
      </c>
      <c r="AW51" s="91"/>
      <c r="AX51" s="91" t="str">
        <f>IF('SAISIE ASL'!G51=5,J51,"")</f>
        <v/>
      </c>
      <c r="AY51" s="91"/>
      <c r="AZ51" s="91" t="str">
        <f>IF('SAISIE ASL'!G51=5,L51,"")</f>
        <v/>
      </c>
      <c r="BA51" s="92"/>
      <c r="BB51" s="93"/>
      <c r="BC51" s="89"/>
      <c r="BD51" s="91" t="str">
        <f>IF('SAISIE ASL'!A51=31,H51,"")</f>
        <v/>
      </c>
      <c r="BE51" s="91"/>
      <c r="BF51" s="91" t="str">
        <f>IF('SAISIE ASL'!A51=31,J51,"")</f>
        <v/>
      </c>
      <c r="BG51" s="91"/>
      <c r="BH51" s="91" t="str">
        <f>IF('SAISIE ASL'!A51=31,L51,"")</f>
        <v/>
      </c>
      <c r="BI51" s="92"/>
      <c r="BJ51" s="93"/>
      <c r="BK51" s="94"/>
      <c r="BL51" s="91" t="str">
        <f>IF('SAISIE ASL'!A51=32,H51,"")</f>
        <v/>
      </c>
      <c r="BM51" s="91"/>
      <c r="BN51" s="91" t="str">
        <f>IF('SAISIE ASL'!A51=32,J51,"")</f>
        <v/>
      </c>
      <c r="BO51" s="91"/>
      <c r="BP51" s="91" t="str">
        <f>IF('SAISIE ASL'!A51=32,L51,"")</f>
        <v/>
      </c>
      <c r="BQ51" s="92"/>
      <c r="BR51" s="93"/>
      <c r="BS51" s="85"/>
      <c r="BT51" s="91" t="str">
        <f>IF('SAISIE ASL'!A51=33,H51,"")</f>
        <v/>
      </c>
      <c r="BU51" s="91"/>
      <c r="BV51" s="91" t="str">
        <f>IF('SAISIE ASL'!A51=33,J51,"")</f>
        <v/>
      </c>
      <c r="BW51" s="91"/>
      <c r="BX51" s="91" t="str">
        <f>IF('SAISIE ASL'!A51=33,L51,"")</f>
        <v/>
      </c>
      <c r="BY51" s="92"/>
      <c r="BZ51" s="93"/>
    </row>
    <row r="52" spans="1:78" ht="15" x14ac:dyDescent="0.2">
      <c r="A52">
        <f>'SAISIE ASL'!J52</f>
        <v>7</v>
      </c>
      <c r="B52">
        <f>'SAISIE ASL'!K52</f>
        <v>43</v>
      </c>
      <c r="C52" t="str">
        <f>'SAISIE ASL'!L52</f>
        <v>Les réponses apportées par le professionnel sont adaptées et donnent envie au client de pratiquer l'activité.</v>
      </c>
      <c r="D52">
        <f>'SAISIE ASL'!M52</f>
        <v>3</v>
      </c>
      <c r="E52" t="str">
        <f>'SAISIE ASL'!N52</f>
        <v>OUI</v>
      </c>
      <c r="F52" s="89">
        <f>'SAISIE ASL'!M52</f>
        <v>3</v>
      </c>
      <c r="G52" s="89">
        <f>IF('SAISIE ASL'!N52="OUI",1,IF('SAISIE ASL'!N52="NON",0,IF('SAISIE ASL'!N52="Non Mesuré","",0)))</f>
        <v>1</v>
      </c>
      <c r="H52" s="89">
        <f>IF('SAISIE ASL'!N52&lt;&gt;"Non Mesuré",F52*G52,"")</f>
        <v>3</v>
      </c>
      <c r="I52" s="89"/>
      <c r="J52" s="89">
        <f>IF('SAISIE ASL'!N52="Non Mesuré",F52,0)</f>
        <v>0</v>
      </c>
      <c r="K52" s="89"/>
      <c r="L52" s="89">
        <f t="shared" si="2"/>
        <v>3</v>
      </c>
      <c r="M52" s="89"/>
      <c r="N52" s="90"/>
      <c r="O52" s="90"/>
      <c r="P52" s="91" t="str">
        <f>IF('SAISIE ASL'!G52=1,H52,"")</f>
        <v/>
      </c>
      <c r="Q52" s="91"/>
      <c r="R52" s="91" t="str">
        <f>IF('SAISIE ASL'!G52=1,J52,"")</f>
        <v/>
      </c>
      <c r="S52" s="91"/>
      <c r="T52" s="91" t="str">
        <f>IF('SAISIE ASL'!G52=1,L52,"")</f>
        <v/>
      </c>
      <c r="U52" s="92"/>
      <c r="V52" s="93"/>
      <c r="W52" s="91"/>
      <c r="X52" s="91">
        <f>IF('SAISIE ASL'!G52=2,H52,"")</f>
        <v>3</v>
      </c>
      <c r="Y52" s="91"/>
      <c r="Z52" s="91">
        <f>IF('SAISIE ASL'!G52=2,J52,"")</f>
        <v>0</v>
      </c>
      <c r="AA52" s="91"/>
      <c r="AB52" s="91">
        <f>IF('SAISIE ASL'!G52=2,L52,"")</f>
        <v>3</v>
      </c>
      <c r="AC52" s="92"/>
      <c r="AD52" s="93"/>
      <c r="AE52" s="91"/>
      <c r="AF52" s="91" t="str">
        <f>IF('SAISIE ASL'!G52=3,H52,"")</f>
        <v/>
      </c>
      <c r="AG52" s="91"/>
      <c r="AH52" s="91" t="str">
        <f>IF('SAISIE ASL'!G52=3,J52,"")</f>
        <v/>
      </c>
      <c r="AI52" s="91"/>
      <c r="AJ52" s="91" t="str">
        <f>IF('SAISIE ASL'!G52=3,L52,"")</f>
        <v/>
      </c>
      <c r="AK52" s="92"/>
      <c r="AL52" s="93"/>
      <c r="AM52" s="91"/>
      <c r="AN52" s="91" t="str">
        <f>IF('SAISIE ASL'!G52=4,H52,"")</f>
        <v/>
      </c>
      <c r="AO52" s="91"/>
      <c r="AP52" s="91" t="str">
        <f>IF('SAISIE ASL'!G52=4,J52,"")</f>
        <v/>
      </c>
      <c r="AQ52" s="91"/>
      <c r="AR52" s="91" t="str">
        <f>IF('SAISIE ASL'!G52=4,L52,"")</f>
        <v/>
      </c>
      <c r="AS52" s="92"/>
      <c r="AT52" s="93"/>
      <c r="AU52" s="89"/>
      <c r="AV52" s="91" t="str">
        <f>IF('SAISIE ASL'!G52=5,H52,"")</f>
        <v/>
      </c>
      <c r="AW52" s="91"/>
      <c r="AX52" s="91" t="str">
        <f>IF('SAISIE ASL'!G52=5,J52,"")</f>
        <v/>
      </c>
      <c r="AY52" s="91"/>
      <c r="AZ52" s="91" t="str">
        <f>IF('SAISIE ASL'!G52=5,L52,"")</f>
        <v/>
      </c>
      <c r="BA52" s="92"/>
      <c r="BB52" s="93"/>
      <c r="BC52" s="89"/>
      <c r="BD52" s="91" t="str">
        <f>IF('SAISIE ASL'!A52=31,H52,"")</f>
        <v/>
      </c>
      <c r="BE52" s="91"/>
      <c r="BF52" s="91" t="str">
        <f>IF('SAISIE ASL'!A52=31,J52,"")</f>
        <v/>
      </c>
      <c r="BG52" s="91"/>
      <c r="BH52" s="91" t="str">
        <f>IF('SAISIE ASL'!A52=31,L52,"")</f>
        <v/>
      </c>
      <c r="BI52" s="92"/>
      <c r="BJ52" s="93"/>
      <c r="BK52" s="94"/>
      <c r="BL52" s="91" t="str">
        <f>IF('SAISIE ASL'!A52=32,H52,"")</f>
        <v/>
      </c>
      <c r="BM52" s="91"/>
      <c r="BN52" s="91" t="str">
        <f>IF('SAISIE ASL'!A52=32,J52,"")</f>
        <v/>
      </c>
      <c r="BO52" s="91"/>
      <c r="BP52" s="91" t="str">
        <f>IF('SAISIE ASL'!A52=32,L52,"")</f>
        <v/>
      </c>
      <c r="BQ52" s="92"/>
      <c r="BR52" s="93"/>
      <c r="BS52" s="85"/>
      <c r="BT52" s="91" t="str">
        <f>IF('SAISIE ASL'!A52=33,H52,"")</f>
        <v/>
      </c>
      <c r="BU52" s="91"/>
      <c r="BV52" s="91" t="str">
        <f>IF('SAISIE ASL'!A52=33,J52,"")</f>
        <v/>
      </c>
      <c r="BW52" s="91"/>
      <c r="BX52" s="91" t="str">
        <f>IF('SAISIE ASL'!A52=33,L52,"")</f>
        <v/>
      </c>
      <c r="BY52" s="92"/>
      <c r="BZ52" s="93"/>
    </row>
    <row r="53" spans="1:78" ht="15" x14ac:dyDescent="0.2">
      <c r="A53">
        <f>'SAISIE ASL'!J53</f>
        <v>10</v>
      </c>
      <c r="B53">
        <f>'SAISIE ASL'!K53</f>
        <v>44</v>
      </c>
      <c r="C53" t="str">
        <f>'SAISIE ASL'!L53</f>
        <v>Si réservation par téléphone, le nom du client, le nombre de personnes et les conditions tarifaires sont clairement définis.</v>
      </c>
      <c r="D53">
        <f>'SAISIE ASL'!M53</f>
        <v>3</v>
      </c>
      <c r="E53" t="str">
        <f>'SAISIE ASL'!N53</f>
        <v>OUI</v>
      </c>
      <c r="F53" s="89">
        <f>'SAISIE ASL'!M53</f>
        <v>3</v>
      </c>
      <c r="G53" s="89">
        <f>IF('SAISIE ASL'!N53="OUI",1,IF('SAISIE ASL'!N53="NON",0,IF('SAISIE ASL'!N53="Non Mesuré","",0)))</f>
        <v>1</v>
      </c>
      <c r="H53" s="89">
        <f>IF('SAISIE ASL'!N53&lt;&gt;"Non Mesuré",F53*G53,"")</f>
        <v>3</v>
      </c>
      <c r="I53" s="89"/>
      <c r="J53" s="89">
        <f>IF('SAISIE ASL'!N53="Non Mesuré",F53,0)</f>
        <v>0</v>
      </c>
      <c r="K53" s="89"/>
      <c r="L53" s="89">
        <f t="shared" si="2"/>
        <v>3</v>
      </c>
      <c r="M53" s="89"/>
      <c r="N53" s="90"/>
      <c r="O53" s="90"/>
      <c r="P53" s="91" t="str">
        <f>IF('SAISIE ASL'!G53=1,H53,"")</f>
        <v/>
      </c>
      <c r="Q53" s="91"/>
      <c r="R53" s="91" t="str">
        <f>IF('SAISIE ASL'!G53=1,J53,"")</f>
        <v/>
      </c>
      <c r="S53" s="91"/>
      <c r="T53" s="91" t="str">
        <f>IF('SAISIE ASL'!G53=1,L53,"")</f>
        <v/>
      </c>
      <c r="U53" s="92"/>
      <c r="V53" s="93"/>
      <c r="W53" s="91"/>
      <c r="X53" s="91">
        <f>IF('SAISIE ASL'!G53=2,H53,"")</f>
        <v>3</v>
      </c>
      <c r="Y53" s="91"/>
      <c r="Z53" s="91">
        <f>IF('SAISIE ASL'!G53=2,J53,"")</f>
        <v>0</v>
      </c>
      <c r="AA53" s="91"/>
      <c r="AB53" s="91">
        <f>IF('SAISIE ASL'!G53=2,L53,"")</f>
        <v>3</v>
      </c>
      <c r="AC53" s="92"/>
      <c r="AD53" s="93"/>
      <c r="AE53" s="91"/>
      <c r="AF53" s="91" t="str">
        <f>IF('SAISIE ASL'!G53=3,H53,"")</f>
        <v/>
      </c>
      <c r="AG53" s="91"/>
      <c r="AH53" s="91" t="str">
        <f>IF('SAISIE ASL'!G53=3,J53,"")</f>
        <v/>
      </c>
      <c r="AI53" s="91"/>
      <c r="AJ53" s="91" t="str">
        <f>IF('SAISIE ASL'!G53=3,L53,"")</f>
        <v/>
      </c>
      <c r="AK53" s="92"/>
      <c r="AL53" s="93"/>
      <c r="AM53" s="91"/>
      <c r="AN53" s="91" t="str">
        <f>IF('SAISIE ASL'!G53=4,H53,"")</f>
        <v/>
      </c>
      <c r="AO53" s="91"/>
      <c r="AP53" s="91" t="str">
        <f>IF('SAISIE ASL'!G53=4,J53,"")</f>
        <v/>
      </c>
      <c r="AQ53" s="91"/>
      <c r="AR53" s="91" t="str">
        <f>IF('SAISIE ASL'!G53=4,L53,"")</f>
        <v/>
      </c>
      <c r="AS53" s="92"/>
      <c r="AT53" s="93"/>
      <c r="AU53" s="89"/>
      <c r="AV53" s="91" t="str">
        <f>IF('SAISIE ASL'!G53=5,H53,"")</f>
        <v/>
      </c>
      <c r="AW53" s="91"/>
      <c r="AX53" s="91" t="str">
        <f>IF('SAISIE ASL'!G53=5,J53,"")</f>
        <v/>
      </c>
      <c r="AY53" s="91"/>
      <c r="AZ53" s="91" t="str">
        <f>IF('SAISIE ASL'!G53=5,L53,"")</f>
        <v/>
      </c>
      <c r="BA53" s="92"/>
      <c r="BB53" s="93"/>
      <c r="BC53" s="89"/>
      <c r="BD53" s="91" t="str">
        <f>IF('SAISIE ASL'!A53=31,H53,"")</f>
        <v/>
      </c>
      <c r="BE53" s="91"/>
      <c r="BF53" s="91" t="str">
        <f>IF('SAISIE ASL'!A53=31,J53,"")</f>
        <v/>
      </c>
      <c r="BG53" s="91"/>
      <c r="BH53" s="91" t="str">
        <f>IF('SAISIE ASL'!A53=31,L53,"")</f>
        <v/>
      </c>
      <c r="BI53" s="92"/>
      <c r="BJ53" s="93"/>
      <c r="BK53" s="94"/>
      <c r="BL53" s="91" t="str">
        <f>IF('SAISIE ASL'!A53=32,H53,"")</f>
        <v/>
      </c>
      <c r="BM53" s="91"/>
      <c r="BN53" s="91" t="str">
        <f>IF('SAISIE ASL'!A53=32,J53,"")</f>
        <v/>
      </c>
      <c r="BO53" s="91"/>
      <c r="BP53" s="91" t="str">
        <f>IF('SAISIE ASL'!A53=32,L53,"")</f>
        <v/>
      </c>
      <c r="BQ53" s="92"/>
      <c r="BR53" s="93"/>
      <c r="BS53" s="85"/>
      <c r="BT53" s="91" t="str">
        <f>IF('SAISIE ASL'!A53=33,H53,"")</f>
        <v/>
      </c>
      <c r="BU53" s="91"/>
      <c r="BV53" s="91" t="str">
        <f>IF('SAISIE ASL'!A53=33,J53,"")</f>
        <v/>
      </c>
      <c r="BW53" s="91"/>
      <c r="BX53" s="91" t="str">
        <f>IF('SAISIE ASL'!A53=33,L53,"")</f>
        <v/>
      </c>
      <c r="BY53" s="92"/>
      <c r="BZ53" s="93"/>
    </row>
    <row r="54" spans="1:78" ht="15" x14ac:dyDescent="0.2">
      <c r="A54">
        <f>'SAISIE ASL'!J54</f>
        <v>10</v>
      </c>
      <c r="B54">
        <f>'SAISIE ASL'!K54</f>
        <v>45</v>
      </c>
      <c r="C54" t="str">
        <f>'SAISIE ASL'!L54</f>
        <v xml:space="preserve">Si réservation par téléphone, les pré-requis à l'activité sont spontanément indiqués. </v>
      </c>
      <c r="D54">
        <f>'SAISIE ASL'!M54</f>
        <v>3</v>
      </c>
      <c r="E54" t="str">
        <f>'SAISIE ASL'!N54</f>
        <v>OUI</v>
      </c>
      <c r="F54" s="89">
        <f>'SAISIE ASL'!M54</f>
        <v>3</v>
      </c>
      <c r="G54" s="89">
        <f>IF('SAISIE ASL'!N54="OUI",1,IF('SAISIE ASL'!N54="NON",0,IF('SAISIE ASL'!N54="Non Mesuré","",0)))</f>
        <v>1</v>
      </c>
      <c r="H54" s="89">
        <f>IF('SAISIE ASL'!N54&lt;&gt;"Non Mesuré",F54*G54,"")</f>
        <v>3</v>
      </c>
      <c r="I54" s="89"/>
      <c r="J54" s="89">
        <f>IF('SAISIE ASL'!N54="Non Mesuré",F54,0)</f>
        <v>0</v>
      </c>
      <c r="K54" s="89"/>
      <c r="L54" s="89">
        <f t="shared" si="2"/>
        <v>3</v>
      </c>
      <c r="M54" s="89"/>
      <c r="N54" s="90"/>
      <c r="O54" s="90"/>
      <c r="P54" s="91" t="str">
        <f>IF('SAISIE ASL'!G54=1,H54,"")</f>
        <v/>
      </c>
      <c r="Q54" s="91"/>
      <c r="R54" s="91" t="str">
        <f>IF('SAISIE ASL'!G54=1,J54,"")</f>
        <v/>
      </c>
      <c r="S54" s="91"/>
      <c r="T54" s="91" t="str">
        <f>IF('SAISIE ASL'!G54=1,L54,"")</f>
        <v/>
      </c>
      <c r="U54" s="92"/>
      <c r="V54" s="93"/>
      <c r="W54" s="91"/>
      <c r="X54" s="91">
        <f>IF('SAISIE ASL'!G54=2,H54,"")</f>
        <v>3</v>
      </c>
      <c r="Y54" s="91"/>
      <c r="Z54" s="91">
        <f>IF('SAISIE ASL'!G54=2,J54,"")</f>
        <v>0</v>
      </c>
      <c r="AA54" s="91"/>
      <c r="AB54" s="91">
        <f>IF('SAISIE ASL'!G54=2,L54,"")</f>
        <v>3</v>
      </c>
      <c r="AC54" s="92"/>
      <c r="AD54" s="93"/>
      <c r="AE54" s="91"/>
      <c r="AF54" s="91" t="str">
        <f>IF('SAISIE ASL'!G54=3,H54,"")</f>
        <v/>
      </c>
      <c r="AG54" s="91"/>
      <c r="AH54" s="91" t="str">
        <f>IF('SAISIE ASL'!G54=3,J54,"")</f>
        <v/>
      </c>
      <c r="AI54" s="91"/>
      <c r="AJ54" s="91" t="str">
        <f>IF('SAISIE ASL'!G54=3,L54,"")</f>
        <v/>
      </c>
      <c r="AK54" s="92"/>
      <c r="AL54" s="93"/>
      <c r="AM54" s="91"/>
      <c r="AN54" s="91" t="str">
        <f>IF('SAISIE ASL'!G54=4,H54,"")</f>
        <v/>
      </c>
      <c r="AO54" s="91"/>
      <c r="AP54" s="91" t="str">
        <f>IF('SAISIE ASL'!G54=4,J54,"")</f>
        <v/>
      </c>
      <c r="AQ54" s="91"/>
      <c r="AR54" s="91" t="str">
        <f>IF('SAISIE ASL'!G54=4,L54,"")</f>
        <v/>
      </c>
      <c r="AS54" s="92"/>
      <c r="AT54" s="93"/>
      <c r="AU54" s="89"/>
      <c r="AV54" s="91" t="str">
        <f>IF('SAISIE ASL'!G54=5,H54,"")</f>
        <v/>
      </c>
      <c r="AW54" s="91"/>
      <c r="AX54" s="91" t="str">
        <f>IF('SAISIE ASL'!G54=5,J54,"")</f>
        <v/>
      </c>
      <c r="AY54" s="91"/>
      <c r="AZ54" s="91" t="str">
        <f>IF('SAISIE ASL'!G54=5,L54,"")</f>
        <v/>
      </c>
      <c r="BA54" s="92"/>
      <c r="BB54" s="93"/>
      <c r="BC54" s="89"/>
      <c r="BD54" s="91" t="str">
        <f>IF('SAISIE ASL'!A54=31,H54,"")</f>
        <v/>
      </c>
      <c r="BE54" s="91"/>
      <c r="BF54" s="91" t="str">
        <f>IF('SAISIE ASL'!A54=31,J54,"")</f>
        <v/>
      </c>
      <c r="BG54" s="91"/>
      <c r="BH54" s="91" t="str">
        <f>IF('SAISIE ASL'!A54=31,L54,"")</f>
        <v/>
      </c>
      <c r="BI54" s="92"/>
      <c r="BJ54" s="93"/>
      <c r="BK54" s="94"/>
      <c r="BL54" s="91" t="str">
        <f>IF('SAISIE ASL'!A54=32,H54,"")</f>
        <v/>
      </c>
      <c r="BM54" s="91"/>
      <c r="BN54" s="91" t="str">
        <f>IF('SAISIE ASL'!A54=32,J54,"")</f>
        <v/>
      </c>
      <c r="BO54" s="91"/>
      <c r="BP54" s="91" t="str">
        <f>IF('SAISIE ASL'!A54=32,L54,"")</f>
        <v/>
      </c>
      <c r="BQ54" s="92"/>
      <c r="BR54" s="93"/>
      <c r="BS54" s="85"/>
      <c r="BT54" s="91" t="str">
        <f>IF('SAISIE ASL'!A54=33,H54,"")</f>
        <v/>
      </c>
      <c r="BU54" s="91"/>
      <c r="BV54" s="91" t="str">
        <f>IF('SAISIE ASL'!A54=33,J54,"")</f>
        <v/>
      </c>
      <c r="BW54" s="91"/>
      <c r="BX54" s="91" t="str">
        <f>IF('SAISIE ASL'!A54=33,L54,"")</f>
        <v/>
      </c>
      <c r="BY54" s="92"/>
      <c r="BZ54" s="93"/>
    </row>
    <row r="55" spans="1:78" ht="15" x14ac:dyDescent="0.2">
      <c r="A55">
        <f>'SAISIE ASL'!J55</f>
        <v>10</v>
      </c>
      <c r="B55">
        <f>'SAISIE ASL'!K55</f>
        <v>46</v>
      </c>
      <c r="C55" t="str">
        <f>'SAISIE ASL'!L55</f>
        <v>Si réservation par téléphone, une reformulation est effectuée en fin de conversation.</v>
      </c>
      <c r="D55">
        <f>'SAISIE ASL'!M55</f>
        <v>3</v>
      </c>
      <c r="E55" t="str">
        <f>'SAISIE ASL'!N55</f>
        <v>OUI</v>
      </c>
      <c r="F55" s="89">
        <f>'SAISIE ASL'!M55</f>
        <v>3</v>
      </c>
      <c r="G55" s="89">
        <f>IF('SAISIE ASL'!N55="OUI",1,IF('SAISIE ASL'!N55="NON",0,IF('SAISIE ASL'!N55="Non Mesuré","",0)))</f>
        <v>1</v>
      </c>
      <c r="H55" s="89">
        <f>IF('SAISIE ASL'!N55&lt;&gt;"Non Mesuré",F55*G55,"")</f>
        <v>3</v>
      </c>
      <c r="I55" s="89"/>
      <c r="J55" s="89">
        <f>IF('SAISIE ASL'!N55="Non Mesuré",F55,0)</f>
        <v>0</v>
      </c>
      <c r="K55" s="89"/>
      <c r="L55" s="89">
        <f t="shared" si="2"/>
        <v>3</v>
      </c>
      <c r="M55" s="89"/>
      <c r="N55" s="90"/>
      <c r="O55" s="90"/>
      <c r="P55" s="91" t="str">
        <f>IF('SAISIE ASL'!G55=1,H55,"")</f>
        <v/>
      </c>
      <c r="Q55" s="91"/>
      <c r="R55" s="91" t="str">
        <f>IF('SAISIE ASL'!G55=1,J55,"")</f>
        <v/>
      </c>
      <c r="S55" s="91"/>
      <c r="T55" s="91" t="str">
        <f>IF('SAISIE ASL'!G55=1,L55,"")</f>
        <v/>
      </c>
      <c r="U55" s="92"/>
      <c r="V55" s="93"/>
      <c r="W55" s="91"/>
      <c r="X55" s="91">
        <f>IF('SAISIE ASL'!G55=2,H55,"")</f>
        <v>3</v>
      </c>
      <c r="Y55" s="91"/>
      <c r="Z55" s="91">
        <f>IF('SAISIE ASL'!G55=2,J55,"")</f>
        <v>0</v>
      </c>
      <c r="AA55" s="91"/>
      <c r="AB55" s="91">
        <f>IF('SAISIE ASL'!G55=2,L55,"")</f>
        <v>3</v>
      </c>
      <c r="AC55" s="92"/>
      <c r="AD55" s="93"/>
      <c r="AE55" s="91"/>
      <c r="AF55" s="91" t="str">
        <f>IF('SAISIE ASL'!G55=3,H55,"")</f>
        <v/>
      </c>
      <c r="AG55" s="91"/>
      <c r="AH55" s="91" t="str">
        <f>IF('SAISIE ASL'!G55=3,J55,"")</f>
        <v/>
      </c>
      <c r="AI55" s="91"/>
      <c r="AJ55" s="91" t="str">
        <f>IF('SAISIE ASL'!G55=3,L55,"")</f>
        <v/>
      </c>
      <c r="AK55" s="92"/>
      <c r="AL55" s="93"/>
      <c r="AM55" s="91"/>
      <c r="AN55" s="91" t="str">
        <f>IF('SAISIE ASL'!G55=4,H55,"")</f>
        <v/>
      </c>
      <c r="AO55" s="91"/>
      <c r="AP55" s="91" t="str">
        <f>IF('SAISIE ASL'!G55=4,J55,"")</f>
        <v/>
      </c>
      <c r="AQ55" s="91"/>
      <c r="AR55" s="91" t="str">
        <f>IF('SAISIE ASL'!G55=4,L55,"")</f>
        <v/>
      </c>
      <c r="AS55" s="92"/>
      <c r="AT55" s="93"/>
      <c r="AU55" s="89"/>
      <c r="AV55" s="91" t="str">
        <f>IF('SAISIE ASL'!G55=5,H55,"")</f>
        <v/>
      </c>
      <c r="AW55" s="91"/>
      <c r="AX55" s="91" t="str">
        <f>IF('SAISIE ASL'!G55=5,J55,"")</f>
        <v/>
      </c>
      <c r="AY55" s="91"/>
      <c r="AZ55" s="91" t="str">
        <f>IF('SAISIE ASL'!G55=5,L55,"")</f>
        <v/>
      </c>
      <c r="BA55" s="92"/>
      <c r="BB55" s="93"/>
      <c r="BC55" s="89"/>
      <c r="BD55" s="91" t="str">
        <f>IF('SAISIE ASL'!A55=31,H55,"")</f>
        <v/>
      </c>
      <c r="BE55" s="91"/>
      <c r="BF55" s="91" t="str">
        <f>IF('SAISIE ASL'!A55=31,J55,"")</f>
        <v/>
      </c>
      <c r="BG55" s="91"/>
      <c r="BH55" s="91" t="str">
        <f>IF('SAISIE ASL'!A55=31,L55,"")</f>
        <v/>
      </c>
      <c r="BI55" s="92"/>
      <c r="BJ55" s="93"/>
      <c r="BK55" s="94"/>
      <c r="BL55" s="91" t="str">
        <f>IF('SAISIE ASL'!A55=32,H55,"")</f>
        <v/>
      </c>
      <c r="BM55" s="91"/>
      <c r="BN55" s="91" t="str">
        <f>IF('SAISIE ASL'!A55=32,J55,"")</f>
        <v/>
      </c>
      <c r="BO55" s="91"/>
      <c r="BP55" s="91" t="str">
        <f>IF('SAISIE ASL'!A55=32,L55,"")</f>
        <v/>
      </c>
      <c r="BQ55" s="92"/>
      <c r="BR55" s="93"/>
      <c r="BS55" s="85"/>
      <c r="BT55" s="91" t="str">
        <f>IF('SAISIE ASL'!A55=33,H55,"")</f>
        <v/>
      </c>
      <c r="BU55" s="91"/>
      <c r="BV55" s="91" t="str">
        <f>IF('SAISIE ASL'!A55=33,J55,"")</f>
        <v/>
      </c>
      <c r="BW55" s="91"/>
      <c r="BX55" s="91" t="str">
        <f>IF('SAISIE ASL'!A55=33,L55,"")</f>
        <v/>
      </c>
      <c r="BY55" s="92"/>
      <c r="BZ55" s="93"/>
    </row>
    <row r="56" spans="1:78" ht="15" x14ac:dyDescent="0.2">
      <c r="A56">
        <f>'SAISIE ASL'!J56</f>
        <v>10</v>
      </c>
      <c r="B56">
        <f>'SAISIE ASL'!K56</f>
        <v>47</v>
      </c>
      <c r="C56" t="str">
        <f>'SAISIE ASL'!L56</f>
        <v>Si réservation par téléphone ou par mail, une confirmation de la réservation est envoyée par mail</v>
      </c>
      <c r="D56">
        <f>'SAISIE ASL'!M56</f>
        <v>3</v>
      </c>
      <c r="E56" t="str">
        <f>'SAISIE ASL'!N56</f>
        <v>OUI</v>
      </c>
      <c r="F56" s="89">
        <f>'SAISIE ASL'!M56</f>
        <v>3</v>
      </c>
      <c r="G56" s="89">
        <f>IF('SAISIE ASL'!N56="OUI",1,IF('SAISIE ASL'!N56="NON",0,IF('SAISIE ASL'!N56="Non Mesuré","",0)))</f>
        <v>1</v>
      </c>
      <c r="H56" s="89">
        <f>IF('SAISIE ASL'!N56&lt;&gt;"Non Mesuré",F56*G56,"")</f>
        <v>3</v>
      </c>
      <c r="I56" s="89"/>
      <c r="J56" s="89">
        <f>IF('SAISIE ASL'!N56="Non Mesuré",F56,0)</f>
        <v>0</v>
      </c>
      <c r="K56" s="89"/>
      <c r="L56" s="89">
        <f t="shared" si="2"/>
        <v>3</v>
      </c>
      <c r="M56" s="89"/>
      <c r="N56" s="90"/>
      <c r="O56" s="90"/>
      <c r="P56" s="91" t="str">
        <f>IF('SAISIE ASL'!G56=1,H56,"")</f>
        <v/>
      </c>
      <c r="Q56" s="91"/>
      <c r="R56" s="91" t="str">
        <f>IF('SAISIE ASL'!G56=1,J56,"")</f>
        <v/>
      </c>
      <c r="S56" s="91"/>
      <c r="T56" s="91" t="str">
        <f>IF('SAISIE ASL'!G56=1,L56,"")</f>
        <v/>
      </c>
      <c r="U56" s="92"/>
      <c r="V56" s="93"/>
      <c r="W56" s="91"/>
      <c r="X56" s="91">
        <f>IF('SAISIE ASL'!G56=2,H56,"")</f>
        <v>3</v>
      </c>
      <c r="Y56" s="91"/>
      <c r="Z56" s="91">
        <f>IF('SAISIE ASL'!G56=2,J56,"")</f>
        <v>0</v>
      </c>
      <c r="AA56" s="91"/>
      <c r="AB56" s="91">
        <f>IF('SAISIE ASL'!G56=2,L56,"")</f>
        <v>3</v>
      </c>
      <c r="AC56" s="92"/>
      <c r="AD56" s="93"/>
      <c r="AE56" s="91"/>
      <c r="AF56" s="91" t="str">
        <f>IF('SAISIE ASL'!G56=3,H56,"")</f>
        <v/>
      </c>
      <c r="AG56" s="91"/>
      <c r="AH56" s="91" t="str">
        <f>IF('SAISIE ASL'!G56=3,J56,"")</f>
        <v/>
      </c>
      <c r="AI56" s="91"/>
      <c r="AJ56" s="91" t="str">
        <f>IF('SAISIE ASL'!G56=3,L56,"")</f>
        <v/>
      </c>
      <c r="AK56" s="92"/>
      <c r="AL56" s="93"/>
      <c r="AM56" s="91"/>
      <c r="AN56" s="91" t="str">
        <f>IF('SAISIE ASL'!G56=4,H56,"")</f>
        <v/>
      </c>
      <c r="AO56" s="91"/>
      <c r="AP56" s="91" t="str">
        <f>IF('SAISIE ASL'!G56=4,J56,"")</f>
        <v/>
      </c>
      <c r="AQ56" s="91"/>
      <c r="AR56" s="91" t="str">
        <f>IF('SAISIE ASL'!G56=4,L56,"")</f>
        <v/>
      </c>
      <c r="AS56" s="92"/>
      <c r="AT56" s="93"/>
      <c r="AU56" s="89"/>
      <c r="AV56" s="91" t="str">
        <f>IF('SAISIE ASL'!G56=5,H56,"")</f>
        <v/>
      </c>
      <c r="AW56" s="91"/>
      <c r="AX56" s="91" t="str">
        <f>IF('SAISIE ASL'!G56=5,J56,"")</f>
        <v/>
      </c>
      <c r="AY56" s="91"/>
      <c r="AZ56" s="91" t="str">
        <f>IF('SAISIE ASL'!G56=5,L56,"")</f>
        <v/>
      </c>
      <c r="BA56" s="92"/>
      <c r="BB56" s="93"/>
      <c r="BC56" s="89"/>
      <c r="BD56" s="91" t="str">
        <f>IF('SAISIE ASL'!A56=31,H56,"")</f>
        <v/>
      </c>
      <c r="BE56" s="91"/>
      <c r="BF56" s="91" t="str">
        <f>IF('SAISIE ASL'!A56=31,J56,"")</f>
        <v/>
      </c>
      <c r="BG56" s="91"/>
      <c r="BH56" s="91" t="str">
        <f>IF('SAISIE ASL'!A56=31,L56,"")</f>
        <v/>
      </c>
      <c r="BI56" s="92"/>
      <c r="BJ56" s="93"/>
      <c r="BK56" s="94"/>
      <c r="BL56" s="91" t="str">
        <f>IF('SAISIE ASL'!A56=32,H56,"")</f>
        <v/>
      </c>
      <c r="BM56" s="91"/>
      <c r="BN56" s="91" t="str">
        <f>IF('SAISIE ASL'!A56=32,J56,"")</f>
        <v/>
      </c>
      <c r="BO56" s="91"/>
      <c r="BP56" s="91" t="str">
        <f>IF('SAISIE ASL'!A56=32,L56,"")</f>
        <v/>
      </c>
      <c r="BQ56" s="92"/>
      <c r="BR56" s="93"/>
      <c r="BS56" s="85"/>
      <c r="BT56" s="91" t="str">
        <f>IF('SAISIE ASL'!A56=33,H56,"")</f>
        <v/>
      </c>
      <c r="BU56" s="91"/>
      <c r="BV56" s="91" t="str">
        <f>IF('SAISIE ASL'!A56=33,J56,"")</f>
        <v/>
      </c>
      <c r="BW56" s="91"/>
      <c r="BX56" s="91" t="str">
        <f>IF('SAISIE ASL'!A56=33,L56,"")</f>
        <v/>
      </c>
      <c r="BY56" s="92"/>
      <c r="BZ56" s="93"/>
    </row>
    <row r="57" spans="1:78" ht="15" x14ac:dyDescent="0.2">
      <c r="A57">
        <f>'SAISIE ASL'!J57</f>
        <v>10</v>
      </c>
      <c r="B57">
        <f>'SAISIE ASL'!K57</f>
        <v>48</v>
      </c>
      <c r="C57" t="str">
        <f>'SAISIE ASL'!L57</f>
        <v>En cas d'incertitude sur la tenue de l'activité, le professionnel s'engage a recontacter le client pour confirmer ou infirmer l'activité. Le professionnel communique une date.</v>
      </c>
      <c r="D57">
        <f>'SAISIE ASL'!M57</f>
        <v>3</v>
      </c>
      <c r="E57" t="str">
        <f>'SAISIE ASL'!N57</f>
        <v>OUI</v>
      </c>
      <c r="F57" s="89">
        <f>'SAISIE ASL'!M57</f>
        <v>3</v>
      </c>
      <c r="G57" s="89">
        <f>IF('SAISIE ASL'!N57="OUI",1,IF('SAISIE ASL'!N57="NON",0,IF('SAISIE ASL'!N57="Non Mesuré","",0)))</f>
        <v>1</v>
      </c>
      <c r="H57" s="89">
        <f>IF('SAISIE ASL'!N57&lt;&gt;"Non Mesuré",F57*G57,"")</f>
        <v>3</v>
      </c>
      <c r="I57" s="89"/>
      <c r="J57" s="89">
        <f>IF('SAISIE ASL'!N57="Non Mesuré",F57,0)</f>
        <v>0</v>
      </c>
      <c r="K57" s="89"/>
      <c r="L57" s="89">
        <f t="shared" si="2"/>
        <v>3</v>
      </c>
      <c r="M57" s="89"/>
      <c r="N57" s="90"/>
      <c r="O57" s="90"/>
      <c r="P57" s="91" t="str">
        <f>IF('SAISIE ASL'!G57=1,H57,"")</f>
        <v/>
      </c>
      <c r="Q57" s="91"/>
      <c r="R57" s="91" t="str">
        <f>IF('SAISIE ASL'!G57=1,J57,"")</f>
        <v/>
      </c>
      <c r="S57" s="91"/>
      <c r="T57" s="91" t="str">
        <f>IF('SAISIE ASL'!G57=1,L57,"")</f>
        <v/>
      </c>
      <c r="U57" s="92"/>
      <c r="V57" s="93"/>
      <c r="W57" s="91"/>
      <c r="X57" s="91">
        <f>IF('SAISIE ASL'!G57=2,H57,"")</f>
        <v>3</v>
      </c>
      <c r="Y57" s="91"/>
      <c r="Z57" s="91">
        <f>IF('SAISIE ASL'!G57=2,J57,"")</f>
        <v>0</v>
      </c>
      <c r="AA57" s="91"/>
      <c r="AB57" s="91">
        <f>IF('SAISIE ASL'!G57=2,L57,"")</f>
        <v>3</v>
      </c>
      <c r="AC57" s="92"/>
      <c r="AD57" s="93"/>
      <c r="AE57" s="91"/>
      <c r="AF57" s="91" t="str">
        <f>IF('SAISIE ASL'!G57=3,H57,"")</f>
        <v/>
      </c>
      <c r="AG57" s="91"/>
      <c r="AH57" s="91" t="str">
        <f>IF('SAISIE ASL'!G57=3,J57,"")</f>
        <v/>
      </c>
      <c r="AI57" s="91"/>
      <c r="AJ57" s="91" t="str">
        <f>IF('SAISIE ASL'!G57=3,L57,"")</f>
        <v/>
      </c>
      <c r="AK57" s="92"/>
      <c r="AL57" s="93"/>
      <c r="AM57" s="91"/>
      <c r="AN57" s="91" t="str">
        <f>IF('SAISIE ASL'!G57=4,H57,"")</f>
        <v/>
      </c>
      <c r="AO57" s="91"/>
      <c r="AP57" s="91" t="str">
        <f>IF('SAISIE ASL'!G57=4,J57,"")</f>
        <v/>
      </c>
      <c r="AQ57" s="91"/>
      <c r="AR57" s="91" t="str">
        <f>IF('SAISIE ASL'!G57=4,L57,"")</f>
        <v/>
      </c>
      <c r="AS57" s="92"/>
      <c r="AT57" s="93"/>
      <c r="AU57" s="89"/>
      <c r="AV57" s="91" t="str">
        <f>IF('SAISIE ASL'!G57=5,H57,"")</f>
        <v/>
      </c>
      <c r="AW57" s="91"/>
      <c r="AX57" s="91" t="str">
        <f>IF('SAISIE ASL'!G57=5,J57,"")</f>
        <v/>
      </c>
      <c r="AY57" s="91"/>
      <c r="AZ57" s="91" t="str">
        <f>IF('SAISIE ASL'!G57=5,L57,"")</f>
        <v/>
      </c>
      <c r="BA57" s="92"/>
      <c r="BB57" s="93"/>
      <c r="BC57" s="89"/>
      <c r="BD57" s="91" t="str">
        <f>IF('SAISIE ASL'!A57=31,H57,"")</f>
        <v/>
      </c>
      <c r="BE57" s="91"/>
      <c r="BF57" s="91" t="str">
        <f>IF('SAISIE ASL'!A57=31,J57,"")</f>
        <v/>
      </c>
      <c r="BG57" s="91"/>
      <c r="BH57" s="91" t="str">
        <f>IF('SAISIE ASL'!A57=31,L57,"")</f>
        <v/>
      </c>
      <c r="BI57" s="92"/>
      <c r="BJ57" s="93"/>
      <c r="BK57" s="94"/>
      <c r="BL57" s="91" t="str">
        <f>IF('SAISIE ASL'!A57=32,H57,"")</f>
        <v/>
      </c>
      <c r="BM57" s="91"/>
      <c r="BN57" s="91" t="str">
        <f>IF('SAISIE ASL'!A57=32,J57,"")</f>
        <v/>
      </c>
      <c r="BO57" s="91"/>
      <c r="BP57" s="91" t="str">
        <f>IF('SAISIE ASL'!A57=32,L57,"")</f>
        <v/>
      </c>
      <c r="BQ57" s="92"/>
      <c r="BR57" s="93"/>
      <c r="BS57" s="85"/>
      <c r="BT57" s="91" t="str">
        <f>IF('SAISIE ASL'!A57=33,H57,"")</f>
        <v/>
      </c>
      <c r="BU57" s="91"/>
      <c r="BV57" s="91" t="str">
        <f>IF('SAISIE ASL'!A57=33,J57,"")</f>
        <v/>
      </c>
      <c r="BW57" s="91"/>
      <c r="BX57" s="91" t="str">
        <f>IF('SAISIE ASL'!A57=33,L57,"")</f>
        <v/>
      </c>
      <c r="BY57" s="92"/>
      <c r="BZ57" s="93"/>
    </row>
    <row r="58" spans="1:78" ht="15" x14ac:dyDescent="0.2">
      <c r="A58">
        <f>'SAISIE ASL'!J58</f>
        <v>8</v>
      </c>
      <c r="B58">
        <f>'SAISIE ASL'!K58</f>
        <v>49</v>
      </c>
      <c r="C58" t="str">
        <f>'SAISIE ASL'!L58</f>
        <v>Le professionnel propose spontanément des informations sur l'accès au lieu d'activité.</v>
      </c>
      <c r="D58">
        <f>'SAISIE ASL'!M58</f>
        <v>1</v>
      </c>
      <c r="E58" t="str">
        <f>'SAISIE ASL'!N58</f>
        <v>OUI</v>
      </c>
      <c r="F58" s="89">
        <f>'SAISIE ASL'!M58</f>
        <v>1</v>
      </c>
      <c r="G58" s="89">
        <f>IF('SAISIE ASL'!N58="OUI",1,IF('SAISIE ASL'!N58="NON",0,IF('SAISIE ASL'!N58="Non Mesuré","",0)))</f>
        <v>1</v>
      </c>
      <c r="H58" s="89">
        <f>IF('SAISIE ASL'!N58&lt;&gt;"Non Mesuré",F58*G58,"")</f>
        <v>1</v>
      </c>
      <c r="I58" s="89"/>
      <c r="J58" s="89">
        <f>IF('SAISIE ASL'!N58="Non Mesuré",F58,0)</f>
        <v>0</v>
      </c>
      <c r="K58" s="89"/>
      <c r="L58" s="89">
        <f t="shared" si="2"/>
        <v>1</v>
      </c>
      <c r="M58" s="89"/>
      <c r="N58" s="90"/>
      <c r="O58" s="90"/>
      <c r="P58" s="91" t="str">
        <f>IF('SAISIE ASL'!G58=1,H58,"")</f>
        <v/>
      </c>
      <c r="Q58" s="91"/>
      <c r="R58" s="91" t="str">
        <f>IF('SAISIE ASL'!G58=1,J58,"")</f>
        <v/>
      </c>
      <c r="S58" s="91"/>
      <c r="T58" s="91" t="str">
        <f>IF('SAISIE ASL'!G58=1,L58,"")</f>
        <v/>
      </c>
      <c r="U58" s="92"/>
      <c r="V58" s="93"/>
      <c r="W58" s="91"/>
      <c r="X58" s="91">
        <f>IF('SAISIE ASL'!G58=2,H58,"")</f>
        <v>1</v>
      </c>
      <c r="Y58" s="91"/>
      <c r="Z58" s="91">
        <f>IF('SAISIE ASL'!G58=2,J58,"")</f>
        <v>0</v>
      </c>
      <c r="AA58" s="91"/>
      <c r="AB58" s="91">
        <f>IF('SAISIE ASL'!G58=2,L58,"")</f>
        <v>1</v>
      </c>
      <c r="AC58" s="92"/>
      <c r="AD58" s="93"/>
      <c r="AE58" s="91"/>
      <c r="AF58" s="91" t="str">
        <f>IF('SAISIE ASL'!G58=3,H58,"")</f>
        <v/>
      </c>
      <c r="AG58" s="91"/>
      <c r="AH58" s="91" t="str">
        <f>IF('SAISIE ASL'!G58=3,J58,"")</f>
        <v/>
      </c>
      <c r="AI58" s="91"/>
      <c r="AJ58" s="91" t="str">
        <f>IF('SAISIE ASL'!G58=3,L58,"")</f>
        <v/>
      </c>
      <c r="AK58" s="92"/>
      <c r="AL58" s="93"/>
      <c r="AM58" s="91"/>
      <c r="AN58" s="91" t="str">
        <f>IF('SAISIE ASL'!G58=4,H58,"")</f>
        <v/>
      </c>
      <c r="AO58" s="91"/>
      <c r="AP58" s="91" t="str">
        <f>IF('SAISIE ASL'!G58=4,J58,"")</f>
        <v/>
      </c>
      <c r="AQ58" s="91"/>
      <c r="AR58" s="91" t="str">
        <f>IF('SAISIE ASL'!G58=4,L58,"")</f>
        <v/>
      </c>
      <c r="AS58" s="92"/>
      <c r="AT58" s="93"/>
      <c r="AU58" s="89"/>
      <c r="AV58" s="91" t="str">
        <f>IF('SAISIE ASL'!G58=5,H58,"")</f>
        <v/>
      </c>
      <c r="AW58" s="91"/>
      <c r="AX58" s="91" t="str">
        <f>IF('SAISIE ASL'!G58=5,J58,"")</f>
        <v/>
      </c>
      <c r="AY58" s="91"/>
      <c r="AZ58" s="91" t="str">
        <f>IF('SAISIE ASL'!G58=5,L58,"")</f>
        <v/>
      </c>
      <c r="BA58" s="92"/>
      <c r="BB58" s="93"/>
      <c r="BC58" s="89"/>
      <c r="BD58" s="91" t="str">
        <f>IF('SAISIE ASL'!A58=31,H58,"")</f>
        <v/>
      </c>
      <c r="BE58" s="91"/>
      <c r="BF58" s="91" t="str">
        <f>IF('SAISIE ASL'!A58=31,J58,"")</f>
        <v/>
      </c>
      <c r="BG58" s="91"/>
      <c r="BH58" s="91" t="str">
        <f>IF('SAISIE ASL'!A58=31,L58,"")</f>
        <v/>
      </c>
      <c r="BI58" s="92"/>
      <c r="BJ58" s="93"/>
      <c r="BK58" s="94"/>
      <c r="BL58" s="91" t="str">
        <f>IF('SAISIE ASL'!A58=32,H58,"")</f>
        <v/>
      </c>
      <c r="BM58" s="91"/>
      <c r="BN58" s="91" t="str">
        <f>IF('SAISIE ASL'!A58=32,J58,"")</f>
        <v/>
      </c>
      <c r="BO58" s="91"/>
      <c r="BP58" s="91" t="str">
        <f>IF('SAISIE ASL'!A58=32,L58,"")</f>
        <v/>
      </c>
      <c r="BQ58" s="92"/>
      <c r="BR58" s="93"/>
      <c r="BS58" s="85"/>
      <c r="BT58" s="91" t="str">
        <f>IF('SAISIE ASL'!A58=33,H58,"")</f>
        <v/>
      </c>
      <c r="BU58" s="91"/>
      <c r="BV58" s="91" t="str">
        <f>IF('SAISIE ASL'!A58=33,J58,"")</f>
        <v/>
      </c>
      <c r="BW58" s="91"/>
      <c r="BX58" s="91" t="str">
        <f>IF('SAISIE ASL'!A58=33,L58,"")</f>
        <v/>
      </c>
      <c r="BY58" s="92"/>
      <c r="BZ58" s="93"/>
    </row>
    <row r="59" spans="1:78" ht="15" x14ac:dyDescent="0.2">
      <c r="A59">
        <f>'SAISIE ASL'!J59</f>
        <v>6</v>
      </c>
      <c r="B59">
        <f>'SAISIE ASL'!K59</f>
        <v>50</v>
      </c>
      <c r="C59" t="str">
        <f>'SAISIE ASL'!L59</f>
        <v>L'interlocuteur est courtois, employant les formules de politesse adaptées. Le cas échéant, la mise en attente et la reprise de ligne s'accompagne des formules d'usage.</v>
      </c>
      <c r="D59">
        <f>'SAISIE ASL'!M59</f>
        <v>3</v>
      </c>
      <c r="E59" t="str">
        <f>'SAISIE ASL'!N59</f>
        <v>OUI</v>
      </c>
      <c r="F59" s="89">
        <f>'SAISIE ASL'!M59</f>
        <v>3</v>
      </c>
      <c r="G59" s="89">
        <f>IF('SAISIE ASL'!N59="OUI",1,IF('SAISIE ASL'!N59="NON",0,IF('SAISIE ASL'!N59="Non Mesuré","",0)))</f>
        <v>1</v>
      </c>
      <c r="H59" s="89">
        <f>IF('SAISIE ASL'!N59&lt;&gt;"Non Mesuré",F59*G59,"")</f>
        <v>3</v>
      </c>
      <c r="I59" s="89"/>
      <c r="J59" s="89">
        <f>IF('SAISIE ASL'!N59="Non Mesuré",F59,0)</f>
        <v>0</v>
      </c>
      <c r="K59" s="89"/>
      <c r="L59" s="89">
        <f t="shared" si="2"/>
        <v>3</v>
      </c>
      <c r="M59" s="89"/>
      <c r="N59" s="90"/>
      <c r="O59" s="90"/>
      <c r="P59" s="91" t="str">
        <f>IF('SAISIE ASL'!G59=1,H59,"")</f>
        <v/>
      </c>
      <c r="Q59" s="91"/>
      <c r="R59" s="91" t="str">
        <f>IF('SAISIE ASL'!G59=1,J59,"")</f>
        <v/>
      </c>
      <c r="S59" s="91"/>
      <c r="T59" s="91" t="str">
        <f>IF('SAISIE ASL'!G59=1,L59,"")</f>
        <v/>
      </c>
      <c r="U59" s="92"/>
      <c r="V59" s="93"/>
      <c r="W59" s="91"/>
      <c r="X59" s="91">
        <f>IF('SAISIE ASL'!G59=2,H59,"")</f>
        <v>3</v>
      </c>
      <c r="Y59" s="91"/>
      <c r="Z59" s="91">
        <f>IF('SAISIE ASL'!G59=2,J59,"")</f>
        <v>0</v>
      </c>
      <c r="AA59" s="91"/>
      <c r="AB59" s="91">
        <f>IF('SAISIE ASL'!G59=2,L59,"")</f>
        <v>3</v>
      </c>
      <c r="AC59" s="92"/>
      <c r="AD59" s="93"/>
      <c r="AE59" s="91"/>
      <c r="AF59" s="91" t="str">
        <f>IF('SAISIE ASL'!G59=3,H59,"")</f>
        <v/>
      </c>
      <c r="AG59" s="91"/>
      <c r="AH59" s="91" t="str">
        <f>IF('SAISIE ASL'!G59=3,J59,"")</f>
        <v/>
      </c>
      <c r="AI59" s="91"/>
      <c r="AJ59" s="91" t="str">
        <f>IF('SAISIE ASL'!G59=3,L59,"")</f>
        <v/>
      </c>
      <c r="AK59" s="92"/>
      <c r="AL59" s="93"/>
      <c r="AM59" s="91"/>
      <c r="AN59" s="91" t="str">
        <f>IF('SAISIE ASL'!G59=4,H59,"")</f>
        <v/>
      </c>
      <c r="AO59" s="91"/>
      <c r="AP59" s="91" t="str">
        <f>IF('SAISIE ASL'!G59=4,J59,"")</f>
        <v/>
      </c>
      <c r="AQ59" s="91"/>
      <c r="AR59" s="91" t="str">
        <f>IF('SAISIE ASL'!G59=4,L59,"")</f>
        <v/>
      </c>
      <c r="AS59" s="92"/>
      <c r="AT59" s="93"/>
      <c r="AU59" s="89"/>
      <c r="AV59" s="91" t="str">
        <f>IF('SAISIE ASL'!G59=5,H59,"")</f>
        <v/>
      </c>
      <c r="AW59" s="91"/>
      <c r="AX59" s="91" t="str">
        <f>IF('SAISIE ASL'!G59=5,J59,"")</f>
        <v/>
      </c>
      <c r="AY59" s="91"/>
      <c r="AZ59" s="91" t="str">
        <f>IF('SAISIE ASL'!G59=5,L59,"")</f>
        <v/>
      </c>
      <c r="BA59" s="92"/>
      <c r="BB59" s="93"/>
      <c r="BC59" s="89"/>
      <c r="BD59" s="91" t="str">
        <f>IF('SAISIE ASL'!A59=31,H59,"")</f>
        <v/>
      </c>
      <c r="BE59" s="91"/>
      <c r="BF59" s="91" t="str">
        <f>IF('SAISIE ASL'!A59=31,J59,"")</f>
        <v/>
      </c>
      <c r="BG59" s="91"/>
      <c r="BH59" s="91" t="str">
        <f>IF('SAISIE ASL'!A59=31,L59,"")</f>
        <v/>
      </c>
      <c r="BI59" s="92"/>
      <c r="BJ59" s="93"/>
      <c r="BK59" s="94"/>
      <c r="BL59" s="91" t="str">
        <f>IF('SAISIE ASL'!A59=32,H59,"")</f>
        <v/>
      </c>
      <c r="BM59" s="91"/>
      <c r="BN59" s="91" t="str">
        <f>IF('SAISIE ASL'!A59=32,J59,"")</f>
        <v/>
      </c>
      <c r="BO59" s="91"/>
      <c r="BP59" s="91" t="str">
        <f>IF('SAISIE ASL'!A59=32,L59,"")</f>
        <v/>
      </c>
      <c r="BQ59" s="92"/>
      <c r="BR59" s="93"/>
      <c r="BS59" s="85"/>
      <c r="BT59" s="91" t="str">
        <f>IF('SAISIE ASL'!A59=33,H59,"")</f>
        <v/>
      </c>
      <c r="BU59" s="91"/>
      <c r="BV59" s="91" t="str">
        <f>IF('SAISIE ASL'!A59=33,J59,"")</f>
        <v/>
      </c>
      <c r="BW59" s="91"/>
      <c r="BX59" s="91" t="str">
        <f>IF('SAISIE ASL'!A59=33,L59,"")</f>
        <v/>
      </c>
      <c r="BY59" s="92"/>
      <c r="BZ59" s="93"/>
    </row>
    <row r="60" spans="1:78" ht="15" x14ac:dyDescent="0.2">
      <c r="A60">
        <f>'SAISIE ASL'!J60</f>
        <v>80</v>
      </c>
      <c r="B60">
        <f>'SAISIE ASL'!K60</f>
        <v>51</v>
      </c>
      <c r="C60" t="str">
        <f>'SAISIE ASL'!L60</f>
        <v>L'accueil téléphonique est assuré en au moins une langue étrangère.</v>
      </c>
      <c r="D60">
        <f>'SAISIE ASL'!M60</f>
        <v>3</v>
      </c>
      <c r="E60" t="str">
        <f>'SAISIE ASL'!N60</f>
        <v>OUI</v>
      </c>
      <c r="F60" s="89">
        <f>'SAISIE ASL'!M60</f>
        <v>3</v>
      </c>
      <c r="G60" s="89">
        <f>IF('SAISIE ASL'!N60="OUI",1,IF('SAISIE ASL'!N60="NON",0,IF('SAISIE ASL'!N60="Non Mesuré","",0)))</f>
        <v>1</v>
      </c>
      <c r="H60" s="89">
        <f>IF('SAISIE ASL'!N60&lt;&gt;"Non Mesuré",F60*G60,"")</f>
        <v>3</v>
      </c>
      <c r="I60" s="89"/>
      <c r="J60" s="89">
        <f>IF('SAISIE ASL'!N60="Non Mesuré",F60,0)</f>
        <v>0</v>
      </c>
      <c r="K60" s="89"/>
      <c r="L60" s="89">
        <f t="shared" si="2"/>
        <v>3</v>
      </c>
      <c r="M60" s="89"/>
      <c r="N60" s="90"/>
      <c r="O60" s="90"/>
      <c r="P60" s="91" t="str">
        <f>IF('SAISIE ASL'!G60=1,H60,"")</f>
        <v/>
      </c>
      <c r="Q60" s="91"/>
      <c r="R60" s="91" t="str">
        <f>IF('SAISIE ASL'!G60=1,J60,"")</f>
        <v/>
      </c>
      <c r="S60" s="91"/>
      <c r="T60" s="91" t="str">
        <f>IF('SAISIE ASL'!G60=1,L60,"")</f>
        <v/>
      </c>
      <c r="U60" s="92"/>
      <c r="V60" s="93"/>
      <c r="W60" s="91"/>
      <c r="X60" s="91">
        <f>IF('SAISIE ASL'!G60=2,H60,"")</f>
        <v>3</v>
      </c>
      <c r="Y60" s="91"/>
      <c r="Z60" s="91">
        <f>IF('SAISIE ASL'!G60=2,J60,"")</f>
        <v>0</v>
      </c>
      <c r="AA60" s="91"/>
      <c r="AB60" s="91">
        <f>IF('SAISIE ASL'!G60=2,L60,"")</f>
        <v>3</v>
      </c>
      <c r="AC60" s="92"/>
      <c r="AD60" s="93"/>
      <c r="AE60" s="91"/>
      <c r="AF60" s="91" t="str">
        <f>IF('SAISIE ASL'!G60=3,H60,"")</f>
        <v/>
      </c>
      <c r="AG60" s="91"/>
      <c r="AH60" s="91" t="str">
        <f>IF('SAISIE ASL'!G60=3,J60,"")</f>
        <v/>
      </c>
      <c r="AI60" s="91"/>
      <c r="AJ60" s="91" t="str">
        <f>IF('SAISIE ASL'!G60=3,L60,"")</f>
        <v/>
      </c>
      <c r="AK60" s="92"/>
      <c r="AL60" s="93"/>
      <c r="AM60" s="91"/>
      <c r="AN60" s="91" t="str">
        <f>IF('SAISIE ASL'!G60=4,H60,"")</f>
        <v/>
      </c>
      <c r="AO60" s="91"/>
      <c r="AP60" s="91" t="str">
        <f>IF('SAISIE ASL'!G60=4,J60,"")</f>
        <v/>
      </c>
      <c r="AQ60" s="91"/>
      <c r="AR60" s="91" t="str">
        <f>IF('SAISIE ASL'!G60=4,L60,"")</f>
        <v/>
      </c>
      <c r="AS60" s="92"/>
      <c r="AT60" s="93"/>
      <c r="AU60" s="89"/>
      <c r="AV60" s="91" t="str">
        <f>IF('SAISIE ASL'!G60=5,H60,"")</f>
        <v/>
      </c>
      <c r="AW60" s="91"/>
      <c r="AX60" s="91" t="str">
        <f>IF('SAISIE ASL'!G60=5,J60,"")</f>
        <v/>
      </c>
      <c r="AY60" s="91"/>
      <c r="AZ60" s="91" t="str">
        <f>IF('SAISIE ASL'!G60=5,L60,"")</f>
        <v/>
      </c>
      <c r="BA60" s="92"/>
      <c r="BB60" s="93"/>
      <c r="BC60" s="89"/>
      <c r="BD60" s="91" t="str">
        <f>IF('SAISIE ASL'!A60=31,H60,"")</f>
        <v/>
      </c>
      <c r="BE60" s="91"/>
      <c r="BF60" s="91" t="str">
        <f>IF('SAISIE ASL'!A60=31,J60,"")</f>
        <v/>
      </c>
      <c r="BG60" s="91"/>
      <c r="BH60" s="91" t="str">
        <f>IF('SAISIE ASL'!A60=31,L60,"")</f>
        <v/>
      </c>
      <c r="BI60" s="92"/>
      <c r="BJ60" s="93"/>
      <c r="BK60" s="94"/>
      <c r="BL60" s="91" t="str">
        <f>IF('SAISIE ASL'!A60=32,H60,"")</f>
        <v/>
      </c>
      <c r="BM60" s="91"/>
      <c r="BN60" s="91" t="str">
        <f>IF('SAISIE ASL'!A60=32,J60,"")</f>
        <v/>
      </c>
      <c r="BO60" s="91"/>
      <c r="BP60" s="91" t="str">
        <f>IF('SAISIE ASL'!A60=32,L60,"")</f>
        <v/>
      </c>
      <c r="BQ60" s="92"/>
      <c r="BR60" s="93"/>
      <c r="BS60" s="85"/>
      <c r="BT60" s="91" t="str">
        <f>IF('SAISIE ASL'!A60=33,H60,"")</f>
        <v/>
      </c>
      <c r="BU60" s="91"/>
      <c r="BV60" s="91" t="str">
        <f>IF('SAISIE ASL'!A60=33,J60,"")</f>
        <v/>
      </c>
      <c r="BW60" s="91"/>
      <c r="BX60" s="91" t="str">
        <f>IF('SAISIE ASL'!A60=33,L60,"")</f>
        <v/>
      </c>
      <c r="BY60" s="92"/>
      <c r="BZ60" s="93"/>
    </row>
    <row r="61" spans="1:78" ht="15.75" x14ac:dyDescent="0.25">
      <c r="A61">
        <f>'SAISIE ASL'!J61</f>
        <v>0</v>
      </c>
      <c r="B61" t="str">
        <f>'SAISIE ASL'!K61</f>
        <v/>
      </c>
      <c r="C61" t="str">
        <f>'SAISIE ASL'!L61</f>
        <v>Le répondeur</v>
      </c>
      <c r="D61">
        <f>'SAISIE ASL'!M61</f>
        <v>0</v>
      </c>
      <c r="E61">
        <f>'SAISIE ASL'!N61</f>
        <v>0</v>
      </c>
      <c r="F61" s="234"/>
      <c r="G61" s="234"/>
      <c r="H61" s="234"/>
      <c r="I61" s="234"/>
      <c r="J61" s="234"/>
      <c r="K61" s="234"/>
      <c r="L61" s="234"/>
      <c r="M61" s="234"/>
      <c r="N61" s="235"/>
      <c r="O61" s="235"/>
      <c r="P61" s="144"/>
      <c r="Q61" s="144"/>
      <c r="R61" s="144"/>
      <c r="S61" s="144"/>
      <c r="T61" s="144"/>
      <c r="U61" s="145"/>
      <c r="V61" s="146"/>
      <c r="W61" s="144"/>
      <c r="X61" s="144"/>
      <c r="Y61" s="144"/>
      <c r="Z61" s="144"/>
      <c r="AA61" s="144"/>
      <c r="AB61" s="144"/>
      <c r="AC61" s="145"/>
      <c r="AD61" s="146"/>
      <c r="AE61" s="144"/>
      <c r="AF61" s="144"/>
      <c r="AG61" s="144"/>
      <c r="AH61" s="144"/>
      <c r="AI61" s="144"/>
      <c r="AJ61" s="144"/>
      <c r="AK61" s="145"/>
      <c r="AL61" s="146"/>
      <c r="AM61" s="144"/>
      <c r="AN61" s="144"/>
      <c r="AO61" s="144"/>
      <c r="AP61" s="144"/>
      <c r="AQ61" s="144"/>
      <c r="AR61" s="144"/>
      <c r="AS61" s="145"/>
      <c r="AT61" s="146"/>
      <c r="AU61" s="234"/>
      <c r="AV61" s="144"/>
      <c r="AW61" s="144"/>
      <c r="AX61" s="144"/>
      <c r="AY61" s="144"/>
      <c r="AZ61" s="144"/>
      <c r="BA61" s="145"/>
      <c r="BB61" s="146"/>
      <c r="BC61" s="234"/>
      <c r="BD61" s="144" t="str">
        <f>IF('SAISIE ASL'!A61=31,H61,"")</f>
        <v/>
      </c>
      <c r="BE61" s="144"/>
      <c r="BF61" s="144" t="str">
        <f>IF('SAISIE ASL'!A61=31,J61,"")</f>
        <v/>
      </c>
      <c r="BG61" s="144"/>
      <c r="BH61" s="144" t="str">
        <f>IF('SAISIE ASL'!A61=31,L61,"")</f>
        <v/>
      </c>
      <c r="BI61" s="145"/>
      <c r="BJ61" s="146"/>
      <c r="BK61" s="147"/>
      <c r="BL61" s="144" t="str">
        <f>IF('SAISIE ASL'!A61=32,H61,"")</f>
        <v/>
      </c>
      <c r="BM61" s="144"/>
      <c r="BN61" s="144" t="str">
        <f>IF('SAISIE ASL'!A61=32,J61,"")</f>
        <v/>
      </c>
      <c r="BO61" s="144"/>
      <c r="BP61" s="144" t="str">
        <f>IF('SAISIE ASL'!A61=32,L61,"")</f>
        <v/>
      </c>
      <c r="BQ61" s="145"/>
      <c r="BR61" s="146"/>
      <c r="BS61" s="142"/>
      <c r="BT61" s="144" t="str">
        <f>IF('SAISIE ASL'!A61=33,H61,"")</f>
        <v/>
      </c>
      <c r="BU61" s="144"/>
      <c r="BV61" s="144" t="str">
        <f>IF('SAISIE ASL'!A61=33,J61,"")</f>
        <v/>
      </c>
      <c r="BW61" s="144"/>
      <c r="BX61" s="144" t="str">
        <f>IF('SAISIE ASL'!A61=33,L61,"")</f>
        <v/>
      </c>
      <c r="BY61" s="145"/>
      <c r="BZ61" s="146"/>
    </row>
    <row r="62" spans="1:78" ht="15" x14ac:dyDescent="0.2">
      <c r="A62">
        <f>'SAISIE ASL'!J62</f>
        <v>6</v>
      </c>
      <c r="B62">
        <f>'SAISIE ASL'!K62</f>
        <v>52</v>
      </c>
      <c r="C62" t="str">
        <f>'SAISIE ASL'!L62</f>
        <v>En cas d'absence, un répondeur assure l'accueil téléphonique. Le ton de message est courtois, employant les formules de politesse adaptées.</v>
      </c>
      <c r="D62">
        <f>'SAISIE ASL'!M62</f>
        <v>1</v>
      </c>
      <c r="E62" t="str">
        <f>'SAISIE ASL'!N62</f>
        <v>OUI</v>
      </c>
      <c r="F62" s="89">
        <f>'SAISIE ASL'!M62</f>
        <v>1</v>
      </c>
      <c r="G62" s="89">
        <f>IF('SAISIE ASL'!N62="OUI",1,IF('SAISIE ASL'!N62="NON",0,IF('SAISIE ASL'!N62="Non Mesuré","",0)))</f>
        <v>1</v>
      </c>
      <c r="H62" s="89">
        <f>IF('SAISIE ASL'!N62&lt;&gt;"Non Mesuré",F62*G62,"")</f>
        <v>1</v>
      </c>
      <c r="I62" s="89"/>
      <c r="J62" s="89">
        <f>IF('SAISIE ASL'!N62="Non Mesuré",F62,0)</f>
        <v>0</v>
      </c>
      <c r="K62" s="89"/>
      <c r="L62" s="89">
        <f>F62-J62</f>
        <v>1</v>
      </c>
      <c r="M62" s="89"/>
      <c r="N62" s="90"/>
      <c r="O62" s="90"/>
      <c r="P62" s="91" t="str">
        <f>IF('SAISIE ASL'!G62=1,H62,"")</f>
        <v/>
      </c>
      <c r="Q62" s="91"/>
      <c r="R62" s="91" t="str">
        <f>IF('SAISIE ASL'!G62=1,J62,"")</f>
        <v/>
      </c>
      <c r="S62" s="91"/>
      <c r="T62" s="91" t="str">
        <f>IF('SAISIE ASL'!G62=1,L62,"")</f>
        <v/>
      </c>
      <c r="U62" s="92"/>
      <c r="V62" s="93"/>
      <c r="W62" s="91"/>
      <c r="X62" s="91">
        <f>IF('SAISIE ASL'!G62=2,H62,"")</f>
        <v>1</v>
      </c>
      <c r="Y62" s="91"/>
      <c r="Z62" s="91">
        <f>IF('SAISIE ASL'!G62=2,J62,"")</f>
        <v>0</v>
      </c>
      <c r="AA62" s="91"/>
      <c r="AB62" s="91">
        <f>IF('SAISIE ASL'!G62=2,L62,"")</f>
        <v>1</v>
      </c>
      <c r="AC62" s="92"/>
      <c r="AD62" s="93"/>
      <c r="AE62" s="91"/>
      <c r="AF62" s="91" t="str">
        <f>IF('SAISIE ASL'!G62=3,H62,"")</f>
        <v/>
      </c>
      <c r="AG62" s="91"/>
      <c r="AH62" s="91" t="str">
        <f>IF('SAISIE ASL'!G62=3,J62,"")</f>
        <v/>
      </c>
      <c r="AI62" s="91"/>
      <c r="AJ62" s="91" t="str">
        <f>IF('SAISIE ASL'!G62=3,L62,"")</f>
        <v/>
      </c>
      <c r="AK62" s="92"/>
      <c r="AL62" s="93"/>
      <c r="AM62" s="91"/>
      <c r="AN62" s="91" t="str">
        <f>IF('SAISIE ASL'!G62=4,H62,"")</f>
        <v/>
      </c>
      <c r="AO62" s="91"/>
      <c r="AP62" s="91" t="str">
        <f>IF('SAISIE ASL'!G62=4,J62,"")</f>
        <v/>
      </c>
      <c r="AQ62" s="91"/>
      <c r="AR62" s="91" t="str">
        <f>IF('SAISIE ASL'!G62=4,L62,"")</f>
        <v/>
      </c>
      <c r="AS62" s="92"/>
      <c r="AT62" s="93"/>
      <c r="AU62" s="89"/>
      <c r="AV62" s="91" t="str">
        <f>IF('SAISIE ASL'!G62=5,H62,"")</f>
        <v/>
      </c>
      <c r="AW62" s="91"/>
      <c r="AX62" s="91" t="str">
        <f>IF('SAISIE ASL'!G62=5,J62,"")</f>
        <v/>
      </c>
      <c r="AY62" s="91"/>
      <c r="AZ62" s="91" t="str">
        <f>IF('SAISIE ASL'!G62=5,L62,"")</f>
        <v/>
      </c>
      <c r="BA62" s="92"/>
      <c r="BB62" s="93"/>
      <c r="BC62" s="89"/>
      <c r="BD62" s="91" t="str">
        <f>IF('SAISIE ASL'!A62=31,H62,"")</f>
        <v/>
      </c>
      <c r="BE62" s="91"/>
      <c r="BF62" s="91" t="str">
        <f>IF('SAISIE ASL'!A62=31,J62,"")</f>
        <v/>
      </c>
      <c r="BG62" s="91"/>
      <c r="BH62" s="91" t="str">
        <f>IF('SAISIE ASL'!A62=31,L62,"")</f>
        <v/>
      </c>
      <c r="BI62" s="92"/>
      <c r="BJ62" s="93"/>
      <c r="BK62" s="94"/>
      <c r="BL62" s="91" t="str">
        <f>IF('SAISIE ASL'!A62=32,H62,"")</f>
        <v/>
      </c>
      <c r="BM62" s="91"/>
      <c r="BN62" s="91" t="str">
        <f>IF('SAISIE ASL'!A62=32,J62,"")</f>
        <v/>
      </c>
      <c r="BO62" s="91"/>
      <c r="BP62" s="91" t="str">
        <f>IF('SAISIE ASL'!A62=32,L62,"")</f>
        <v/>
      </c>
      <c r="BQ62" s="92"/>
      <c r="BR62" s="93"/>
      <c r="BS62" s="85"/>
      <c r="BT62" s="91" t="str">
        <f>IF('SAISIE ASL'!A62=33,H62,"")</f>
        <v/>
      </c>
      <c r="BU62" s="91"/>
      <c r="BV62" s="91" t="str">
        <f>IF('SAISIE ASL'!A62=33,J62,"")</f>
        <v/>
      </c>
      <c r="BW62" s="91"/>
      <c r="BX62" s="91" t="str">
        <f>IF('SAISIE ASL'!A62=33,L62,"")</f>
        <v/>
      </c>
      <c r="BY62" s="92"/>
      <c r="BZ62" s="93"/>
    </row>
    <row r="63" spans="1:78" ht="15" x14ac:dyDescent="0.2">
      <c r="A63">
        <f>'SAISIE ASL'!J63</f>
        <v>6</v>
      </c>
      <c r="B63">
        <f>'SAISIE ASL'!K63</f>
        <v>53</v>
      </c>
      <c r="C63" t="str">
        <f>'SAISIE ASL'!L63</f>
        <v>Le message du répondeur annonce le nom du site et informe des horaires d'ouverture.</v>
      </c>
      <c r="D63">
        <f>'SAISIE ASL'!M63</f>
        <v>1</v>
      </c>
      <c r="E63" t="str">
        <f>'SAISIE ASL'!N63</f>
        <v>OUI</v>
      </c>
      <c r="F63" s="89">
        <f>'SAISIE ASL'!M63</f>
        <v>1</v>
      </c>
      <c r="G63" s="89">
        <f>IF('SAISIE ASL'!N63="OUI",1,IF('SAISIE ASL'!N63="NON",0,IF('SAISIE ASL'!N63="Non Mesuré","",0)))</f>
        <v>1</v>
      </c>
      <c r="H63" s="89">
        <f>IF('SAISIE ASL'!N63&lt;&gt;"Non Mesuré",F63*G63,"")</f>
        <v>1</v>
      </c>
      <c r="I63" s="89"/>
      <c r="J63" s="89">
        <f>IF('SAISIE ASL'!N63="Non Mesuré",F63,0)</f>
        <v>0</v>
      </c>
      <c r="K63" s="89"/>
      <c r="L63" s="89">
        <f>F63-J63</f>
        <v>1</v>
      </c>
      <c r="M63" s="89"/>
      <c r="N63" s="90"/>
      <c r="O63" s="90"/>
      <c r="P63" s="91" t="str">
        <f>IF('SAISIE ASL'!G63=1,H63,"")</f>
        <v/>
      </c>
      <c r="Q63" s="91"/>
      <c r="R63" s="91" t="str">
        <f>IF('SAISIE ASL'!G63=1,J63,"")</f>
        <v/>
      </c>
      <c r="S63" s="91"/>
      <c r="T63" s="91" t="str">
        <f>IF('SAISIE ASL'!G63=1,L63,"")</f>
        <v/>
      </c>
      <c r="U63" s="92"/>
      <c r="V63" s="93"/>
      <c r="W63" s="91"/>
      <c r="X63" s="91">
        <f>IF('SAISIE ASL'!G63=2,H63,"")</f>
        <v>1</v>
      </c>
      <c r="Y63" s="91"/>
      <c r="Z63" s="91">
        <f>IF('SAISIE ASL'!G63=2,J63,"")</f>
        <v>0</v>
      </c>
      <c r="AA63" s="91"/>
      <c r="AB63" s="91">
        <f>IF('SAISIE ASL'!G63=2,L63,"")</f>
        <v>1</v>
      </c>
      <c r="AC63" s="92"/>
      <c r="AD63" s="93"/>
      <c r="AE63" s="91"/>
      <c r="AF63" s="91" t="str">
        <f>IF('SAISIE ASL'!G63=3,H63,"")</f>
        <v/>
      </c>
      <c r="AG63" s="91"/>
      <c r="AH63" s="91" t="str">
        <f>IF('SAISIE ASL'!G63=3,J63,"")</f>
        <v/>
      </c>
      <c r="AI63" s="91"/>
      <c r="AJ63" s="91" t="str">
        <f>IF('SAISIE ASL'!G63=3,L63,"")</f>
        <v/>
      </c>
      <c r="AK63" s="92"/>
      <c r="AL63" s="93"/>
      <c r="AM63" s="91"/>
      <c r="AN63" s="91" t="str">
        <f>IF('SAISIE ASL'!G63=4,H63,"")</f>
        <v/>
      </c>
      <c r="AO63" s="91"/>
      <c r="AP63" s="91" t="str">
        <f>IF('SAISIE ASL'!G63=4,J63,"")</f>
        <v/>
      </c>
      <c r="AQ63" s="91"/>
      <c r="AR63" s="91" t="str">
        <f>IF('SAISIE ASL'!G63=4,L63,"")</f>
        <v/>
      </c>
      <c r="AS63" s="92"/>
      <c r="AT63" s="93"/>
      <c r="AU63" s="89"/>
      <c r="AV63" s="91" t="str">
        <f>IF('SAISIE ASL'!G63=5,H63,"")</f>
        <v/>
      </c>
      <c r="AW63" s="91"/>
      <c r="AX63" s="91" t="str">
        <f>IF('SAISIE ASL'!G63=5,J63,"")</f>
        <v/>
      </c>
      <c r="AY63" s="91"/>
      <c r="AZ63" s="91" t="str">
        <f>IF('SAISIE ASL'!G63=5,L63,"")</f>
        <v/>
      </c>
      <c r="BA63" s="92"/>
      <c r="BB63" s="93"/>
      <c r="BC63" s="89"/>
      <c r="BD63" s="91" t="str">
        <f>IF('SAISIE ASL'!A63=31,H63,"")</f>
        <v/>
      </c>
      <c r="BE63" s="91"/>
      <c r="BF63" s="91" t="str">
        <f>IF('SAISIE ASL'!A63=31,J63,"")</f>
        <v/>
      </c>
      <c r="BG63" s="91"/>
      <c r="BH63" s="91" t="str">
        <f>IF('SAISIE ASL'!A63=31,L63,"")</f>
        <v/>
      </c>
      <c r="BI63" s="92"/>
      <c r="BJ63" s="93"/>
      <c r="BK63" s="94"/>
      <c r="BL63" s="91" t="str">
        <f>IF('SAISIE ASL'!A63=32,H63,"")</f>
        <v/>
      </c>
      <c r="BM63" s="91"/>
      <c r="BN63" s="91" t="str">
        <f>IF('SAISIE ASL'!A63=32,J63,"")</f>
        <v/>
      </c>
      <c r="BO63" s="91"/>
      <c r="BP63" s="91" t="str">
        <f>IF('SAISIE ASL'!A63=32,L63,"")</f>
        <v/>
      </c>
      <c r="BQ63" s="92"/>
      <c r="BR63" s="93"/>
      <c r="BS63" s="85"/>
      <c r="BT63" s="91" t="str">
        <f>IF('SAISIE ASL'!A63=33,H63,"")</f>
        <v/>
      </c>
      <c r="BU63" s="91"/>
      <c r="BV63" s="91" t="str">
        <f>IF('SAISIE ASL'!A63=33,J63,"")</f>
        <v/>
      </c>
      <c r="BW63" s="91"/>
      <c r="BX63" s="91" t="str">
        <f>IF('SAISIE ASL'!A63=33,L63,"")</f>
        <v/>
      </c>
      <c r="BY63" s="92"/>
      <c r="BZ63" s="93"/>
    </row>
    <row r="64" spans="1:78" ht="15" x14ac:dyDescent="0.2">
      <c r="A64">
        <f>'SAISIE ASL'!J64</f>
        <v>80</v>
      </c>
      <c r="B64">
        <f>'SAISIE ASL'!K64</f>
        <v>54</v>
      </c>
      <c r="C64" t="str">
        <f>'SAISIE ASL'!L64</f>
        <v>Le message du répondeur téléphonique mentionne les horaires d'ouverture en au moins une langue étrangère.</v>
      </c>
      <c r="D64">
        <f>'SAISIE ASL'!M64</f>
        <v>1</v>
      </c>
      <c r="E64" t="str">
        <f>'SAISIE ASL'!N64</f>
        <v>OUI</v>
      </c>
      <c r="F64" s="89">
        <f>'SAISIE ASL'!M64</f>
        <v>1</v>
      </c>
      <c r="G64" s="89">
        <f>IF('SAISIE ASL'!N64="OUI",1,IF('SAISIE ASL'!N64="NON",0,IF('SAISIE ASL'!N64="Non Mesuré","",0)))</f>
        <v>1</v>
      </c>
      <c r="H64" s="89">
        <f>IF('SAISIE ASL'!N64&lt;&gt;"Non Mesuré",F64*G64,"")</f>
        <v>1</v>
      </c>
      <c r="I64" s="89"/>
      <c r="J64" s="89">
        <f>IF('SAISIE ASL'!N64="Non Mesuré",F64,0)</f>
        <v>0</v>
      </c>
      <c r="K64" s="89"/>
      <c r="L64" s="89">
        <f>F64-J64</f>
        <v>1</v>
      </c>
      <c r="M64" s="89"/>
      <c r="N64" s="90"/>
      <c r="O64" s="90"/>
      <c r="P64" s="91" t="str">
        <f>IF('SAISIE ASL'!G64=1,H64,"")</f>
        <v/>
      </c>
      <c r="Q64" s="91"/>
      <c r="R64" s="91" t="str">
        <f>IF('SAISIE ASL'!G64=1,J64,"")</f>
        <v/>
      </c>
      <c r="S64" s="91"/>
      <c r="T64" s="91" t="str">
        <f>IF('SAISIE ASL'!G64=1,L64,"")</f>
        <v/>
      </c>
      <c r="U64" s="92"/>
      <c r="V64" s="93"/>
      <c r="W64" s="91"/>
      <c r="X64" s="91">
        <f>IF('SAISIE ASL'!G64=2,H64,"")</f>
        <v>1</v>
      </c>
      <c r="Y64" s="91"/>
      <c r="Z64" s="91">
        <f>IF('SAISIE ASL'!G64=2,J64,"")</f>
        <v>0</v>
      </c>
      <c r="AA64" s="91"/>
      <c r="AB64" s="91">
        <f>IF('SAISIE ASL'!G64=2,L64,"")</f>
        <v>1</v>
      </c>
      <c r="AC64" s="92"/>
      <c r="AD64" s="93"/>
      <c r="AE64" s="91"/>
      <c r="AF64" s="91" t="str">
        <f>IF('SAISIE ASL'!G64=3,H64,"")</f>
        <v/>
      </c>
      <c r="AG64" s="91"/>
      <c r="AH64" s="91" t="str">
        <f>IF('SAISIE ASL'!G64=3,J64,"")</f>
        <v/>
      </c>
      <c r="AI64" s="91"/>
      <c r="AJ64" s="91" t="str">
        <f>IF('SAISIE ASL'!G64=3,L64,"")</f>
        <v/>
      </c>
      <c r="AK64" s="92"/>
      <c r="AL64" s="93"/>
      <c r="AM64" s="91"/>
      <c r="AN64" s="91" t="str">
        <f>IF('SAISIE ASL'!G64=4,H64,"")</f>
        <v/>
      </c>
      <c r="AO64" s="91"/>
      <c r="AP64" s="91" t="str">
        <f>IF('SAISIE ASL'!G64=4,J64,"")</f>
        <v/>
      </c>
      <c r="AQ64" s="91"/>
      <c r="AR64" s="91" t="str">
        <f>IF('SAISIE ASL'!G64=4,L64,"")</f>
        <v/>
      </c>
      <c r="AS64" s="92"/>
      <c r="AT64" s="93"/>
      <c r="AU64" s="89"/>
      <c r="AV64" s="91" t="str">
        <f>IF('SAISIE ASL'!G64=5,H64,"")</f>
        <v/>
      </c>
      <c r="AW64" s="91"/>
      <c r="AX64" s="91" t="str">
        <f>IF('SAISIE ASL'!G64=5,J64,"")</f>
        <v/>
      </c>
      <c r="AY64" s="91"/>
      <c r="AZ64" s="91" t="str">
        <f>IF('SAISIE ASL'!G64=5,L64,"")</f>
        <v/>
      </c>
      <c r="BA64" s="92"/>
      <c r="BB64" s="93"/>
      <c r="BC64" s="89"/>
      <c r="BD64" s="91" t="str">
        <f>IF('SAISIE ASL'!A64=31,H64,"")</f>
        <v/>
      </c>
      <c r="BE64" s="91"/>
      <c r="BF64" s="91" t="str">
        <f>IF('SAISIE ASL'!A64=31,J64,"")</f>
        <v/>
      </c>
      <c r="BG64" s="91"/>
      <c r="BH64" s="91" t="str">
        <f>IF('SAISIE ASL'!A64=31,L64,"")</f>
        <v/>
      </c>
      <c r="BI64" s="92"/>
      <c r="BJ64" s="93"/>
      <c r="BK64" s="94"/>
      <c r="BL64" s="91" t="str">
        <f>IF('SAISIE ASL'!A64=32,H64,"")</f>
        <v/>
      </c>
      <c r="BM64" s="91"/>
      <c r="BN64" s="91" t="str">
        <f>IF('SAISIE ASL'!A64=32,J64,"")</f>
        <v/>
      </c>
      <c r="BO64" s="91"/>
      <c r="BP64" s="91" t="str">
        <f>IF('SAISIE ASL'!A64=32,L64,"")</f>
        <v/>
      </c>
      <c r="BQ64" s="92"/>
      <c r="BR64" s="93"/>
      <c r="BS64" s="85"/>
      <c r="BT64" s="91" t="str">
        <f>IF('SAISIE ASL'!A64=33,H64,"")</f>
        <v/>
      </c>
      <c r="BU64" s="91"/>
      <c r="BV64" s="91" t="str">
        <f>IF('SAISIE ASL'!A64=33,J64,"")</f>
        <v/>
      </c>
      <c r="BW64" s="91"/>
      <c r="BX64" s="91" t="str">
        <f>IF('SAISIE ASL'!A64=33,L64,"")</f>
        <v/>
      </c>
      <c r="BY64" s="92"/>
      <c r="BZ64" s="93"/>
    </row>
    <row r="65" spans="1:78" ht="15" x14ac:dyDescent="0.2">
      <c r="A65">
        <f>'SAISIE ASL'!J65</f>
        <v>200</v>
      </c>
      <c r="B65">
        <f>'SAISIE ASL'!K65</f>
        <v>55</v>
      </c>
      <c r="C65" t="str">
        <f>'SAISIE ASL'!L65</f>
        <v>Le message du répondeur téléphonique mentionne les horaires d'ouverture dans une deuxième langue étrangère.</v>
      </c>
      <c r="D65">
        <f>'SAISIE ASL'!M65</f>
        <v>1</v>
      </c>
      <c r="E65" t="str">
        <f>'SAISIE ASL'!N65</f>
        <v>OUI</v>
      </c>
      <c r="F65" s="509">
        <f>'SAISIE ASL'!M65</f>
        <v>1</v>
      </c>
      <c r="G65" s="509">
        <f>IF('SAISIE ASL'!N65="OUI",1,IF('SAISIE ASL'!N65="NON",0,IF('SAISIE ASL'!N65="Non Mesuré","",0)))</f>
        <v>1</v>
      </c>
      <c r="H65" s="509">
        <f>IF('SAISIE ASL'!N65&lt;&gt;"Non Mesuré",F65*G65,"")</f>
        <v>1</v>
      </c>
      <c r="I65" s="509"/>
      <c r="J65" s="509">
        <f>IF('SAISIE ASL'!N65="Non Mesuré",F65,0)</f>
        <v>0</v>
      </c>
      <c r="K65" s="509"/>
      <c r="L65" s="509">
        <f>F65-J65</f>
        <v>1</v>
      </c>
      <c r="M65" s="509"/>
      <c r="N65" s="510"/>
      <c r="O65" s="510"/>
      <c r="P65" s="511" t="str">
        <f>IF('SAISIE ASL'!G65=1,H65,"")</f>
        <v/>
      </c>
      <c r="Q65" s="511"/>
      <c r="R65" s="511" t="str">
        <f>IF('SAISIE ASL'!G65=1,J65,"")</f>
        <v/>
      </c>
      <c r="S65" s="511"/>
      <c r="T65" s="511" t="str">
        <f>IF('SAISIE ASL'!G65=1,L65,"")</f>
        <v/>
      </c>
      <c r="U65" s="512"/>
      <c r="V65" s="513"/>
      <c r="W65" s="511"/>
      <c r="X65" s="511">
        <f>IF('SAISIE ASL'!G65=2,H65,"")</f>
        <v>1</v>
      </c>
      <c r="Y65" s="511"/>
      <c r="Z65" s="511">
        <f>IF('SAISIE ASL'!G65=2,J65,"")</f>
        <v>0</v>
      </c>
      <c r="AA65" s="511"/>
      <c r="AB65" s="511">
        <f>IF('SAISIE ASL'!G65=2,L65,"")</f>
        <v>1</v>
      </c>
      <c r="AC65" s="512"/>
      <c r="AD65" s="513"/>
      <c r="AE65" s="511"/>
      <c r="AF65" s="511" t="str">
        <f>IF('SAISIE ASL'!G65=3,H65,"")</f>
        <v/>
      </c>
      <c r="AG65" s="511"/>
      <c r="AH65" s="511" t="str">
        <f>IF('SAISIE ASL'!G65=3,J65,"")</f>
        <v/>
      </c>
      <c r="AI65" s="511"/>
      <c r="AJ65" s="511" t="str">
        <f>IF('SAISIE ASL'!G65=3,L65,"")</f>
        <v/>
      </c>
      <c r="AK65" s="512"/>
      <c r="AL65" s="513"/>
      <c r="AM65" s="511"/>
      <c r="AN65" s="511" t="str">
        <f>IF('SAISIE ASL'!G65=4,H65,"")</f>
        <v/>
      </c>
      <c r="AO65" s="511"/>
      <c r="AP65" s="511" t="str">
        <f>IF('SAISIE ASL'!G65=4,J65,"")</f>
        <v/>
      </c>
      <c r="AQ65" s="511"/>
      <c r="AR65" s="511" t="str">
        <f>IF('SAISIE ASL'!G65=4,L65,"")</f>
        <v/>
      </c>
      <c r="AS65" s="512"/>
      <c r="AT65" s="513"/>
      <c r="AU65" s="509"/>
      <c r="AV65" s="511" t="str">
        <f>IF('SAISIE ASL'!G65=5,H65,"")</f>
        <v/>
      </c>
      <c r="AW65" s="511"/>
      <c r="AX65" s="511" t="str">
        <f>IF('SAISIE ASL'!G65=5,J65,"")</f>
        <v/>
      </c>
      <c r="AY65" s="511"/>
      <c r="AZ65" s="511" t="str">
        <f>IF('SAISIE ASL'!G65=5,L65,"")</f>
        <v/>
      </c>
      <c r="BA65" s="512"/>
      <c r="BB65" s="513"/>
      <c r="BC65" s="509"/>
      <c r="BD65" s="511" t="str">
        <f>IF('SAISIE ASL'!A65=31,H65,"")</f>
        <v/>
      </c>
      <c r="BE65" s="511"/>
      <c r="BF65" s="511" t="str">
        <f>IF('SAISIE ASL'!A65=31,J65,"")</f>
        <v/>
      </c>
      <c r="BG65" s="511"/>
      <c r="BH65" s="511" t="str">
        <f>IF('SAISIE ASL'!A65=31,L65,"")</f>
        <v/>
      </c>
      <c r="BI65" s="512"/>
      <c r="BJ65" s="513"/>
      <c r="BK65" s="514"/>
      <c r="BL65" s="511" t="str">
        <f>IF('SAISIE ASL'!A65=32,H65,"")</f>
        <v/>
      </c>
      <c r="BM65" s="511"/>
      <c r="BN65" s="511" t="str">
        <f>IF('SAISIE ASL'!A65=32,J65,"")</f>
        <v/>
      </c>
      <c r="BO65" s="511"/>
      <c r="BP65" s="511" t="str">
        <f>IF('SAISIE ASL'!A65=32,L65,"")</f>
        <v/>
      </c>
      <c r="BQ65" s="512"/>
      <c r="BR65" s="513"/>
      <c r="BS65" s="494"/>
      <c r="BT65" s="511" t="str">
        <f>IF('SAISIE ASL'!A65=33,H65,"")</f>
        <v/>
      </c>
      <c r="BU65" s="511"/>
      <c r="BV65" s="511" t="str">
        <f>IF('SAISIE ASL'!A65=33,J65,"")</f>
        <v/>
      </c>
      <c r="BW65" s="511"/>
      <c r="BX65" s="511" t="str">
        <f>IF('SAISIE ASL'!A65=33,L65,"")</f>
        <v/>
      </c>
      <c r="BY65" s="512"/>
      <c r="BZ65" s="513"/>
    </row>
    <row r="66" spans="1:78" ht="15" x14ac:dyDescent="0.2">
      <c r="A66">
        <f>'SAISIE ASL'!J66</f>
        <v>200</v>
      </c>
      <c r="B66">
        <f>'SAISIE ASL'!K66</f>
        <v>56</v>
      </c>
      <c r="C66" t="str">
        <f>'SAISIE ASL'!L66</f>
        <v>Pour les structures ne disposant pas de local d'accueil, il est possible de laisser un message sur le répondeur</v>
      </c>
      <c r="D66">
        <f>'SAISIE ASL'!M66</f>
        <v>1</v>
      </c>
      <c r="E66" t="str">
        <f>'SAISIE ASL'!N66</f>
        <v>OUI</v>
      </c>
      <c r="F66" s="89">
        <f>'SAISIE ASL'!M66</f>
        <v>1</v>
      </c>
      <c r="G66" s="89">
        <f>IF('SAISIE ASL'!N66="OUI",1,IF('SAISIE ASL'!N66="NON",0,IF('SAISIE ASL'!N66="Non Mesuré","",0)))</f>
        <v>1</v>
      </c>
      <c r="H66" s="89">
        <f>IF('SAISIE ASL'!N66&lt;&gt;"Non Mesuré",F66*G66,"")</f>
        <v>1</v>
      </c>
      <c r="I66" s="89"/>
      <c r="J66" s="89">
        <f>IF('SAISIE ASL'!N66="Non Mesuré",F66,0)</f>
        <v>0</v>
      </c>
      <c r="K66" s="89"/>
      <c r="L66" s="89">
        <f>F66-J66</f>
        <v>1</v>
      </c>
      <c r="M66" s="89"/>
      <c r="N66" s="90"/>
      <c r="O66" s="90"/>
      <c r="P66" s="91" t="str">
        <f>IF('SAISIE ASL'!G66=1,H66,"")</f>
        <v/>
      </c>
      <c r="Q66" s="91"/>
      <c r="R66" s="91" t="str">
        <f>IF('SAISIE ASL'!G66=1,J66,"")</f>
        <v/>
      </c>
      <c r="S66" s="91"/>
      <c r="T66" s="91" t="str">
        <f>IF('SAISIE ASL'!G66=1,L66,"")</f>
        <v/>
      </c>
      <c r="U66" s="92"/>
      <c r="V66" s="93"/>
      <c r="W66" s="91"/>
      <c r="X66" s="91">
        <f>IF('SAISIE ASL'!G66=2,H66,"")</f>
        <v>1</v>
      </c>
      <c r="Y66" s="91"/>
      <c r="Z66" s="91">
        <f>IF('SAISIE ASL'!G66=2,J66,"")</f>
        <v>0</v>
      </c>
      <c r="AA66" s="91"/>
      <c r="AB66" s="91">
        <f>IF('SAISIE ASL'!G66=2,L66,"")</f>
        <v>1</v>
      </c>
      <c r="AC66" s="92"/>
      <c r="AD66" s="93"/>
      <c r="AE66" s="91"/>
      <c r="AF66" s="91" t="str">
        <f>IF('SAISIE ASL'!G66=3,H66,"")</f>
        <v/>
      </c>
      <c r="AG66" s="91"/>
      <c r="AH66" s="91" t="str">
        <f>IF('SAISIE ASL'!G66=3,J66,"")</f>
        <v/>
      </c>
      <c r="AI66" s="91"/>
      <c r="AJ66" s="91" t="str">
        <f>IF('SAISIE ASL'!G66=3,L66,"")</f>
        <v/>
      </c>
      <c r="AK66" s="92"/>
      <c r="AL66" s="93"/>
      <c r="AM66" s="91"/>
      <c r="AN66" s="91" t="str">
        <f>IF('SAISIE ASL'!G66=4,H66,"")</f>
        <v/>
      </c>
      <c r="AO66" s="91"/>
      <c r="AP66" s="91" t="str">
        <f>IF('SAISIE ASL'!G66=4,J66,"")</f>
        <v/>
      </c>
      <c r="AQ66" s="91"/>
      <c r="AR66" s="91" t="str">
        <f>IF('SAISIE ASL'!G66=4,L66,"")</f>
        <v/>
      </c>
      <c r="AS66" s="92"/>
      <c r="AT66" s="93"/>
      <c r="AU66" s="89"/>
      <c r="AV66" s="91" t="str">
        <f>IF('SAISIE ASL'!G66=5,H66,"")</f>
        <v/>
      </c>
      <c r="AW66" s="91"/>
      <c r="AX66" s="91" t="str">
        <f>IF('SAISIE ASL'!G66=5,J66,"")</f>
        <v/>
      </c>
      <c r="AY66" s="91"/>
      <c r="AZ66" s="91" t="str">
        <f>IF('SAISIE ASL'!G66=5,L66,"")</f>
        <v/>
      </c>
      <c r="BA66" s="92"/>
      <c r="BB66" s="93"/>
      <c r="BC66" s="89"/>
      <c r="BD66" s="91" t="str">
        <f>IF('SAISIE ASL'!A66=31,H66,"")</f>
        <v/>
      </c>
      <c r="BE66" s="91"/>
      <c r="BF66" s="91" t="str">
        <f>IF('SAISIE ASL'!A66=31,J66,"")</f>
        <v/>
      </c>
      <c r="BG66" s="91"/>
      <c r="BH66" s="91" t="str">
        <f>IF('SAISIE ASL'!A66=31,L66,"")</f>
        <v/>
      </c>
      <c r="BI66" s="92"/>
      <c r="BJ66" s="93"/>
      <c r="BK66" s="94"/>
      <c r="BL66" s="91" t="str">
        <f>IF('SAISIE ASL'!A66=32,H66,"")</f>
        <v/>
      </c>
      <c r="BM66" s="91"/>
      <c r="BN66" s="91" t="str">
        <f>IF('SAISIE ASL'!A66=32,J66,"")</f>
        <v/>
      </c>
      <c r="BO66" s="91"/>
      <c r="BP66" s="91" t="str">
        <f>IF('SAISIE ASL'!A66=32,L66,"")</f>
        <v/>
      </c>
      <c r="BQ66" s="92"/>
      <c r="BR66" s="93"/>
      <c r="BS66" s="85"/>
      <c r="BT66" s="91" t="str">
        <f>IF('SAISIE ASL'!A66=33,H66,"")</f>
        <v/>
      </c>
      <c r="BU66" s="91"/>
      <c r="BV66" s="91" t="str">
        <f>IF('SAISIE ASL'!A66=33,J66,"")</f>
        <v/>
      </c>
      <c r="BW66" s="91"/>
      <c r="BX66" s="91" t="str">
        <f>IF('SAISIE ASL'!A66=33,L66,"")</f>
        <v/>
      </c>
      <c r="BY66" s="92"/>
      <c r="BZ66" s="93"/>
    </row>
    <row r="67" spans="1:78" ht="15.75" x14ac:dyDescent="0.25">
      <c r="A67">
        <f>'SAISIE ASL'!J67</f>
        <v>0</v>
      </c>
      <c r="B67" t="str">
        <f>'SAISIE ASL'!K67</f>
        <v/>
      </c>
      <c r="C67" t="str">
        <f>'SAISIE ASL'!L67</f>
        <v xml:space="preserve">La demande d'informations </v>
      </c>
      <c r="D67">
        <f>'SAISIE ASL'!M67</f>
        <v>0</v>
      </c>
      <c r="E67">
        <f>'SAISIE ASL'!N67</f>
        <v>0</v>
      </c>
      <c r="F67" s="234"/>
      <c r="G67" s="234"/>
      <c r="H67" s="234"/>
      <c r="I67" s="234"/>
      <c r="J67" s="234"/>
      <c r="K67" s="234"/>
      <c r="L67" s="234"/>
      <c r="M67" s="234"/>
      <c r="N67" s="235"/>
      <c r="O67" s="235"/>
      <c r="P67" s="144"/>
      <c r="Q67" s="144"/>
      <c r="R67" s="144"/>
      <c r="S67" s="144"/>
      <c r="T67" s="144"/>
      <c r="U67" s="145"/>
      <c r="V67" s="146"/>
      <c r="W67" s="144"/>
      <c r="X67" s="144"/>
      <c r="Y67" s="144"/>
      <c r="Z67" s="144"/>
      <c r="AA67" s="144"/>
      <c r="AB67" s="144"/>
      <c r="AC67" s="145"/>
      <c r="AD67" s="146"/>
      <c r="AE67" s="144"/>
      <c r="AF67" s="144"/>
      <c r="AG67" s="144"/>
      <c r="AH67" s="144"/>
      <c r="AI67" s="144"/>
      <c r="AJ67" s="144"/>
      <c r="AK67" s="145"/>
      <c r="AL67" s="146"/>
      <c r="AM67" s="144"/>
      <c r="AN67" s="144"/>
      <c r="AO67" s="144"/>
      <c r="AP67" s="144"/>
      <c r="AQ67" s="144"/>
      <c r="AR67" s="144"/>
      <c r="AS67" s="145"/>
      <c r="AT67" s="146"/>
      <c r="AU67" s="234"/>
      <c r="AV67" s="144"/>
      <c r="AW67" s="144"/>
      <c r="AX67" s="144"/>
      <c r="AY67" s="144"/>
      <c r="AZ67" s="144"/>
      <c r="BA67" s="145"/>
      <c r="BB67" s="146"/>
      <c r="BC67" s="234"/>
      <c r="BD67" s="144" t="str">
        <f>IF('SAISIE ASL'!A67=31,H67,"")</f>
        <v/>
      </c>
      <c r="BE67" s="144"/>
      <c r="BF67" s="144" t="str">
        <f>IF('SAISIE ASL'!A67=31,J67,"")</f>
        <v/>
      </c>
      <c r="BG67" s="144"/>
      <c r="BH67" s="144" t="str">
        <f>IF('SAISIE ASL'!A67=31,L67,"")</f>
        <v/>
      </c>
      <c r="BI67" s="145"/>
      <c r="BJ67" s="146"/>
      <c r="BK67" s="147"/>
      <c r="BL67" s="144" t="str">
        <f>IF('SAISIE ASL'!A67=32,H67,"")</f>
        <v/>
      </c>
      <c r="BM67" s="144"/>
      <c r="BN67" s="144" t="str">
        <f>IF('SAISIE ASL'!A67=32,J67,"")</f>
        <v/>
      </c>
      <c r="BO67" s="144"/>
      <c r="BP67" s="144" t="str">
        <f>IF('SAISIE ASL'!A67=32,L67,"")</f>
        <v/>
      </c>
      <c r="BQ67" s="145"/>
      <c r="BR67" s="146"/>
      <c r="BS67" s="142"/>
      <c r="BT67" s="144" t="str">
        <f>IF('SAISIE ASL'!A67=33,H67,"")</f>
        <v/>
      </c>
      <c r="BU67" s="144"/>
      <c r="BV67" s="144" t="str">
        <f>IF('SAISIE ASL'!A67=33,J67,"")</f>
        <v/>
      </c>
      <c r="BW67" s="144"/>
      <c r="BX67" s="144" t="str">
        <f>IF('SAISIE ASL'!A67=33,L67,"")</f>
        <v/>
      </c>
      <c r="BY67" s="145"/>
      <c r="BZ67" s="146"/>
    </row>
    <row r="68" spans="1:78" ht="15" x14ac:dyDescent="0.2">
      <c r="A68">
        <f>'SAISIE ASL'!J68</f>
        <v>10</v>
      </c>
      <c r="B68">
        <f>'SAISIE ASL'!K68</f>
        <v>57</v>
      </c>
      <c r="C68" t="str">
        <f>'SAISIE ASL'!L68</f>
        <v>Lors d'une demande d'informations individuelle, la réponse écrite est personnalisée et correspond à la demande.</v>
      </c>
      <c r="D68">
        <f>'SAISIE ASL'!M68</f>
        <v>3</v>
      </c>
      <c r="E68" t="str">
        <f>'SAISIE ASL'!N68</f>
        <v>OUI</v>
      </c>
      <c r="F68" s="89">
        <f>'SAISIE ASL'!M68</f>
        <v>3</v>
      </c>
      <c r="G68" s="89">
        <f>IF('SAISIE ASL'!N68="OUI",1,IF('SAISIE ASL'!N68="NON",0,IF('SAISIE ASL'!N68="Non Mesuré","",0)))</f>
        <v>1</v>
      </c>
      <c r="H68" s="89">
        <f>IF('SAISIE ASL'!N68&lt;&gt;"Non Mesuré",F68*G68,"")</f>
        <v>3</v>
      </c>
      <c r="I68" s="89"/>
      <c r="J68" s="89">
        <f>IF('SAISIE ASL'!N68="Non Mesuré",F68,0)</f>
        <v>0</v>
      </c>
      <c r="K68" s="89"/>
      <c r="L68" s="89">
        <f t="shared" ref="L68:L73" si="3">F68-J68</f>
        <v>3</v>
      </c>
      <c r="M68" s="89"/>
      <c r="N68" s="90"/>
      <c r="O68" s="90"/>
      <c r="P68" s="91" t="str">
        <f>IF('SAISIE ASL'!G68=1,H68,"")</f>
        <v/>
      </c>
      <c r="Q68" s="91"/>
      <c r="R68" s="91" t="str">
        <f>IF('SAISIE ASL'!G68=1,J68,"")</f>
        <v/>
      </c>
      <c r="S68" s="91"/>
      <c r="T68" s="91" t="str">
        <f>IF('SAISIE ASL'!G68=1,L68,"")</f>
        <v/>
      </c>
      <c r="U68" s="92"/>
      <c r="V68" s="93"/>
      <c r="W68" s="91"/>
      <c r="X68" s="91">
        <f>IF('SAISIE ASL'!G68=2,H68,"")</f>
        <v>3</v>
      </c>
      <c r="Y68" s="91"/>
      <c r="Z68" s="91">
        <f>IF('SAISIE ASL'!G68=2,J68,"")</f>
        <v>0</v>
      </c>
      <c r="AA68" s="91"/>
      <c r="AB68" s="91">
        <f>IF('SAISIE ASL'!G68=2,L68,"")</f>
        <v>3</v>
      </c>
      <c r="AC68" s="92"/>
      <c r="AD68" s="93"/>
      <c r="AE68" s="91"/>
      <c r="AF68" s="91" t="str">
        <f>IF('SAISIE ASL'!G68=3,H68,"")</f>
        <v/>
      </c>
      <c r="AG68" s="91"/>
      <c r="AH68" s="91" t="str">
        <f>IF('SAISIE ASL'!G68=3,J68,"")</f>
        <v/>
      </c>
      <c r="AI68" s="91"/>
      <c r="AJ68" s="91" t="str">
        <f>IF('SAISIE ASL'!G68=3,L68,"")</f>
        <v/>
      </c>
      <c r="AK68" s="92"/>
      <c r="AL68" s="93"/>
      <c r="AM68" s="91"/>
      <c r="AN68" s="91" t="str">
        <f>IF('SAISIE ASL'!G68=4,H68,"")</f>
        <v/>
      </c>
      <c r="AO68" s="91"/>
      <c r="AP68" s="91" t="str">
        <f>IF('SAISIE ASL'!G68=4,J68,"")</f>
        <v/>
      </c>
      <c r="AQ68" s="91"/>
      <c r="AR68" s="91" t="str">
        <f>IF('SAISIE ASL'!G68=4,L68,"")</f>
        <v/>
      </c>
      <c r="AS68" s="92"/>
      <c r="AT68" s="93"/>
      <c r="AU68" s="89"/>
      <c r="AV68" s="91" t="str">
        <f>IF('SAISIE ASL'!G68=5,H68,"")</f>
        <v/>
      </c>
      <c r="AW68" s="91"/>
      <c r="AX68" s="91" t="str">
        <f>IF('SAISIE ASL'!G68=5,J68,"")</f>
        <v/>
      </c>
      <c r="AY68" s="91"/>
      <c r="AZ68" s="91" t="str">
        <f>IF('SAISIE ASL'!G68=5,L68,"")</f>
        <v/>
      </c>
      <c r="BA68" s="92"/>
      <c r="BB68" s="93"/>
      <c r="BC68" s="89"/>
      <c r="BD68" s="91" t="str">
        <f>IF('SAISIE ASL'!A68=31,H68,"")</f>
        <v/>
      </c>
      <c r="BE68" s="91"/>
      <c r="BF68" s="91" t="str">
        <f>IF('SAISIE ASL'!A68=31,J68,"")</f>
        <v/>
      </c>
      <c r="BG68" s="91"/>
      <c r="BH68" s="91" t="str">
        <f>IF('SAISIE ASL'!A68=31,L68,"")</f>
        <v/>
      </c>
      <c r="BI68" s="92"/>
      <c r="BJ68" s="93"/>
      <c r="BK68" s="94"/>
      <c r="BL68" s="91" t="str">
        <f>IF('SAISIE ASL'!A68=32,H68,"")</f>
        <v/>
      </c>
      <c r="BM68" s="91"/>
      <c r="BN68" s="91" t="str">
        <f>IF('SAISIE ASL'!A68=32,J68,"")</f>
        <v/>
      </c>
      <c r="BO68" s="91"/>
      <c r="BP68" s="91" t="str">
        <f>IF('SAISIE ASL'!A68=32,L68,"")</f>
        <v/>
      </c>
      <c r="BQ68" s="92"/>
      <c r="BR68" s="93"/>
      <c r="BS68" s="85"/>
      <c r="BT68" s="91" t="str">
        <f>IF('SAISIE ASL'!A68=33,H68,"")</f>
        <v/>
      </c>
      <c r="BU68" s="91"/>
      <c r="BV68" s="91" t="str">
        <f>IF('SAISIE ASL'!A68=33,J68,"")</f>
        <v/>
      </c>
      <c r="BW68" s="91"/>
      <c r="BX68" s="91" t="str">
        <f>IF('SAISIE ASL'!A68=33,L68,"")</f>
        <v/>
      </c>
      <c r="BY68" s="92"/>
      <c r="BZ68" s="93"/>
    </row>
    <row r="69" spans="1:78" ht="15" x14ac:dyDescent="0.2">
      <c r="A69">
        <f>'SAISIE ASL'!J69</f>
        <v>200</v>
      </c>
      <c r="B69">
        <f>'SAISIE ASL'!K69</f>
        <v>58</v>
      </c>
      <c r="C69" t="str">
        <f>'SAISIE ASL'!L69</f>
        <v>Lors d'une demande d'information de groupe, la réponse écrite est personnalisée et correspond à la demande.</v>
      </c>
      <c r="D69">
        <f>'SAISIE ASL'!M69</f>
        <v>3</v>
      </c>
      <c r="E69" t="str">
        <f>'SAISIE ASL'!N69</f>
        <v>OUI</v>
      </c>
      <c r="F69" s="89">
        <f>'SAISIE ASL'!M69</f>
        <v>3</v>
      </c>
      <c r="G69" s="89">
        <f>IF('SAISIE ASL'!N69="OUI",1,IF('SAISIE ASL'!N69="NON",0,IF('SAISIE ASL'!N69="Non Mesuré","",0)))</f>
        <v>1</v>
      </c>
      <c r="H69" s="89">
        <f>IF('SAISIE ASL'!N69&lt;&gt;"Non Mesuré",F69*G69,"")</f>
        <v>3</v>
      </c>
      <c r="I69" s="89"/>
      <c r="J69" s="89">
        <f>IF('SAISIE ASL'!N69="Non Mesuré",F69,0)</f>
        <v>0</v>
      </c>
      <c r="K69" s="89"/>
      <c r="L69" s="89">
        <f t="shared" si="3"/>
        <v>3</v>
      </c>
      <c r="M69" s="89"/>
      <c r="N69" s="90"/>
      <c r="O69" s="90"/>
      <c r="P69" s="91" t="str">
        <f>IF('SAISIE ASL'!G69=1,H69,"")</f>
        <v/>
      </c>
      <c r="Q69" s="91"/>
      <c r="R69" s="91" t="str">
        <f>IF('SAISIE ASL'!G69=1,J69,"")</f>
        <v/>
      </c>
      <c r="S69" s="91"/>
      <c r="T69" s="91" t="str">
        <f>IF('SAISIE ASL'!G69=1,L69,"")</f>
        <v/>
      </c>
      <c r="U69" s="92"/>
      <c r="V69" s="93"/>
      <c r="W69" s="91"/>
      <c r="X69" s="91">
        <f>IF('SAISIE ASL'!G69=2,H69,"")</f>
        <v>3</v>
      </c>
      <c r="Y69" s="91"/>
      <c r="Z69" s="91">
        <f>IF('SAISIE ASL'!G69=2,J69,"")</f>
        <v>0</v>
      </c>
      <c r="AA69" s="91"/>
      <c r="AB69" s="91">
        <f>IF('SAISIE ASL'!G69=2,L69,"")</f>
        <v>3</v>
      </c>
      <c r="AC69" s="92"/>
      <c r="AD69" s="93"/>
      <c r="AE69" s="91"/>
      <c r="AF69" s="91" t="str">
        <f>IF('SAISIE ASL'!G69=3,H69,"")</f>
        <v/>
      </c>
      <c r="AG69" s="91"/>
      <c r="AH69" s="91" t="str">
        <f>IF('SAISIE ASL'!G69=3,J69,"")</f>
        <v/>
      </c>
      <c r="AI69" s="91"/>
      <c r="AJ69" s="91" t="str">
        <f>IF('SAISIE ASL'!G69=3,L69,"")</f>
        <v/>
      </c>
      <c r="AK69" s="92"/>
      <c r="AL69" s="93"/>
      <c r="AM69" s="91"/>
      <c r="AN69" s="91" t="str">
        <f>IF('SAISIE ASL'!G69=4,H69,"")</f>
        <v/>
      </c>
      <c r="AO69" s="91"/>
      <c r="AP69" s="91" t="str">
        <f>IF('SAISIE ASL'!G69=4,J69,"")</f>
        <v/>
      </c>
      <c r="AQ69" s="91"/>
      <c r="AR69" s="91" t="str">
        <f>IF('SAISIE ASL'!G69=4,L69,"")</f>
        <v/>
      </c>
      <c r="AS69" s="92"/>
      <c r="AT69" s="93"/>
      <c r="AU69" s="89"/>
      <c r="AV69" s="91" t="str">
        <f>IF('SAISIE ASL'!G69=5,H69,"")</f>
        <v/>
      </c>
      <c r="AW69" s="91"/>
      <c r="AX69" s="91" t="str">
        <f>IF('SAISIE ASL'!G69=5,J69,"")</f>
        <v/>
      </c>
      <c r="AY69" s="91"/>
      <c r="AZ69" s="91" t="str">
        <f>IF('SAISIE ASL'!G69=5,L69,"")</f>
        <v/>
      </c>
      <c r="BA69" s="92"/>
      <c r="BB69" s="93"/>
      <c r="BC69" s="89"/>
      <c r="BD69" s="91" t="str">
        <f>IF('SAISIE ASL'!A69=31,H69,"")</f>
        <v/>
      </c>
      <c r="BE69" s="91"/>
      <c r="BF69" s="91" t="str">
        <f>IF('SAISIE ASL'!A69=31,J69,"")</f>
        <v/>
      </c>
      <c r="BG69" s="91"/>
      <c r="BH69" s="91" t="str">
        <f>IF('SAISIE ASL'!A69=31,L69,"")</f>
        <v/>
      </c>
      <c r="BI69" s="92"/>
      <c r="BJ69" s="93"/>
      <c r="BK69" s="94"/>
      <c r="BL69" s="91" t="str">
        <f>IF('SAISIE ASL'!A69=32,H69,"")</f>
        <v/>
      </c>
      <c r="BM69" s="91"/>
      <c r="BN69" s="91" t="str">
        <f>IF('SAISIE ASL'!A69=32,J69,"")</f>
        <v/>
      </c>
      <c r="BO69" s="91"/>
      <c r="BP69" s="91" t="str">
        <f>IF('SAISIE ASL'!A69=32,L69,"")</f>
        <v/>
      </c>
      <c r="BQ69" s="92"/>
      <c r="BR69" s="93"/>
      <c r="BS69" s="85"/>
      <c r="BT69" s="91" t="str">
        <f>IF('SAISIE ASL'!A69=33,H69,"")</f>
        <v/>
      </c>
      <c r="BU69" s="91"/>
      <c r="BV69" s="91" t="str">
        <f>IF('SAISIE ASL'!A69=33,J69,"")</f>
        <v/>
      </c>
      <c r="BW69" s="91"/>
      <c r="BX69" s="91" t="str">
        <f>IF('SAISIE ASL'!A69=33,L69,"")</f>
        <v/>
      </c>
      <c r="BY69" s="92"/>
      <c r="BZ69" s="93"/>
    </row>
    <row r="70" spans="1:78" ht="15" x14ac:dyDescent="0.2">
      <c r="A70">
        <f>'SAISIE ASL'!J70</f>
        <v>200</v>
      </c>
      <c r="B70">
        <f>'SAISIE ASL'!K70</f>
        <v>59</v>
      </c>
      <c r="C70" t="str">
        <f>'SAISIE ASL'!L70</f>
        <v>Lors d’une demande d'informations en langue étrangères, la réponse est personnalisée et correspond à la demande.</v>
      </c>
      <c r="D70">
        <f>'SAISIE ASL'!M70</f>
        <v>3</v>
      </c>
      <c r="E70" t="str">
        <f>'SAISIE ASL'!N70</f>
        <v>OUI</v>
      </c>
      <c r="F70" s="89">
        <f>'SAISIE ASL'!M70</f>
        <v>3</v>
      </c>
      <c r="G70" s="89">
        <f>IF('SAISIE ASL'!N70="OUI",1,IF('SAISIE ASL'!N70="NON",0,IF('SAISIE ASL'!N70="Non Mesuré","",0)))</f>
        <v>1</v>
      </c>
      <c r="H70" s="89">
        <f>IF('SAISIE ASL'!N70&lt;&gt;"Non Mesuré",F70*G70,"")</f>
        <v>3</v>
      </c>
      <c r="I70" s="89"/>
      <c r="J70" s="89">
        <f>IF('SAISIE ASL'!N70="Non Mesuré",F70,0)</f>
        <v>0</v>
      </c>
      <c r="K70" s="89"/>
      <c r="L70" s="89">
        <f t="shared" si="3"/>
        <v>3</v>
      </c>
      <c r="M70" s="89"/>
      <c r="N70" s="90"/>
      <c r="O70" s="90"/>
      <c r="P70" s="91" t="str">
        <f>IF('SAISIE ASL'!G70=1,H70,"")</f>
        <v/>
      </c>
      <c r="Q70" s="91"/>
      <c r="R70" s="91" t="str">
        <f>IF('SAISIE ASL'!G70=1,J70,"")</f>
        <v/>
      </c>
      <c r="S70" s="91"/>
      <c r="T70" s="91" t="str">
        <f>IF('SAISIE ASL'!G70=1,L70,"")</f>
        <v/>
      </c>
      <c r="U70" s="92"/>
      <c r="V70" s="93"/>
      <c r="W70" s="91"/>
      <c r="X70" s="91">
        <f>IF('SAISIE ASL'!G70=2,H70,"")</f>
        <v>3</v>
      </c>
      <c r="Y70" s="91"/>
      <c r="Z70" s="91">
        <f>IF('SAISIE ASL'!G70=2,J70,"")</f>
        <v>0</v>
      </c>
      <c r="AA70" s="91"/>
      <c r="AB70" s="91">
        <f>IF('SAISIE ASL'!G70=2,L70,"")</f>
        <v>3</v>
      </c>
      <c r="AC70" s="92"/>
      <c r="AD70" s="93"/>
      <c r="AE70" s="91"/>
      <c r="AF70" s="91" t="str">
        <f>IF('SAISIE ASL'!G70=3,H70,"")</f>
        <v/>
      </c>
      <c r="AG70" s="91"/>
      <c r="AH70" s="91" t="str">
        <f>IF('SAISIE ASL'!G70=3,J70,"")</f>
        <v/>
      </c>
      <c r="AI70" s="91"/>
      <c r="AJ70" s="91" t="str">
        <f>IF('SAISIE ASL'!G70=3,L70,"")</f>
        <v/>
      </c>
      <c r="AK70" s="92"/>
      <c r="AL70" s="93"/>
      <c r="AM70" s="91"/>
      <c r="AN70" s="91" t="str">
        <f>IF('SAISIE ASL'!G70=4,H70,"")</f>
        <v/>
      </c>
      <c r="AO70" s="91"/>
      <c r="AP70" s="91" t="str">
        <f>IF('SAISIE ASL'!G70=4,J70,"")</f>
        <v/>
      </c>
      <c r="AQ70" s="91"/>
      <c r="AR70" s="91" t="str">
        <f>IF('SAISIE ASL'!G70=4,L70,"")</f>
        <v/>
      </c>
      <c r="AS70" s="92"/>
      <c r="AT70" s="93"/>
      <c r="AU70" s="89"/>
      <c r="AV70" s="91" t="str">
        <f>IF('SAISIE ASL'!G70=5,H70,"")</f>
        <v/>
      </c>
      <c r="AW70" s="91"/>
      <c r="AX70" s="91" t="str">
        <f>IF('SAISIE ASL'!G70=5,J70,"")</f>
        <v/>
      </c>
      <c r="AY70" s="91"/>
      <c r="AZ70" s="91" t="str">
        <f>IF('SAISIE ASL'!G70=5,L70,"")</f>
        <v/>
      </c>
      <c r="BA70" s="92"/>
      <c r="BB70" s="93"/>
      <c r="BC70" s="89"/>
      <c r="BD70" s="91" t="str">
        <f>IF('SAISIE ASL'!A70=31,H70,"")</f>
        <v/>
      </c>
      <c r="BE70" s="91"/>
      <c r="BF70" s="91" t="str">
        <f>IF('SAISIE ASL'!A70=31,J70,"")</f>
        <v/>
      </c>
      <c r="BG70" s="91"/>
      <c r="BH70" s="91" t="str">
        <f>IF('SAISIE ASL'!A70=31,L70,"")</f>
        <v/>
      </c>
      <c r="BI70" s="92"/>
      <c r="BJ70" s="93"/>
      <c r="BK70" s="94"/>
      <c r="BL70" s="91" t="str">
        <f>IF('SAISIE ASL'!A70=32,H70,"")</f>
        <v/>
      </c>
      <c r="BM70" s="91"/>
      <c r="BN70" s="91" t="str">
        <f>IF('SAISIE ASL'!A70=32,J70,"")</f>
        <v/>
      </c>
      <c r="BO70" s="91"/>
      <c r="BP70" s="91" t="str">
        <f>IF('SAISIE ASL'!A70=32,L70,"")</f>
        <v/>
      </c>
      <c r="BQ70" s="92"/>
      <c r="BR70" s="93"/>
      <c r="BS70" s="85"/>
      <c r="BT70" s="91" t="str">
        <f>IF('SAISIE ASL'!A70=33,H70,"")</f>
        <v/>
      </c>
      <c r="BU70" s="91"/>
      <c r="BV70" s="91" t="str">
        <f>IF('SAISIE ASL'!A70=33,J70,"")</f>
        <v/>
      </c>
      <c r="BW70" s="91"/>
      <c r="BX70" s="91" t="str">
        <f>IF('SAISIE ASL'!A70=33,L70,"")</f>
        <v/>
      </c>
      <c r="BY70" s="92"/>
      <c r="BZ70" s="93"/>
    </row>
    <row r="71" spans="1:78" ht="15" x14ac:dyDescent="0.2">
      <c r="A71">
        <f>'SAISIE ASL'!J71</f>
        <v>2</v>
      </c>
      <c r="B71">
        <f>'SAISIE ASL'!K71</f>
        <v>60</v>
      </c>
      <c r="C71" t="str">
        <f>'SAISIE ASL'!L71</f>
        <v>Lors d'une demande d'informations, la réponse mentionne le logo Qualité Tourisme™ dans la signature.</v>
      </c>
      <c r="D71">
        <f>'SAISIE ASL'!M71</f>
        <v>1</v>
      </c>
      <c r="E71" t="str">
        <f>'SAISIE ASL'!N71</f>
        <v>Non Mesuré</v>
      </c>
      <c r="F71" s="89">
        <f>'SAISIE ASL'!M71</f>
        <v>1</v>
      </c>
      <c r="G71" s="89" t="str">
        <f>IF('SAISIE ASL'!N71="OUI",1,IF('SAISIE ASL'!N71="NON",0,IF('SAISIE ASL'!N71="Non Mesuré","",0)))</f>
        <v/>
      </c>
      <c r="H71" s="89" t="str">
        <f>IF('SAISIE ASL'!N71&lt;&gt;"Non Mesuré",F71*G71,"")</f>
        <v/>
      </c>
      <c r="I71" s="89"/>
      <c r="J71" s="89">
        <f>IF('SAISIE ASL'!N71="Non Mesuré",F71,0)</f>
        <v>1</v>
      </c>
      <c r="K71" s="89"/>
      <c r="L71" s="89">
        <f t="shared" si="3"/>
        <v>0</v>
      </c>
      <c r="M71" s="89"/>
      <c r="N71" s="90"/>
      <c r="O71" s="90"/>
      <c r="P71" s="91" t="str">
        <f>IF('SAISIE ASL'!G71=1,H71,"")</f>
        <v/>
      </c>
      <c r="Q71" s="91"/>
      <c r="R71" s="91">
        <f>IF('SAISIE ASL'!G71=1,J71,"")</f>
        <v>1</v>
      </c>
      <c r="S71" s="91"/>
      <c r="T71" s="91">
        <f>IF('SAISIE ASL'!G71=1,L71,"")</f>
        <v>0</v>
      </c>
      <c r="U71" s="92"/>
      <c r="V71" s="93"/>
      <c r="W71" s="91"/>
      <c r="X71" s="91" t="str">
        <f>IF('SAISIE ASL'!G71=2,H71,"")</f>
        <v/>
      </c>
      <c r="Y71" s="91"/>
      <c r="Z71" s="91" t="str">
        <f>IF('SAISIE ASL'!G71=2,J71,"")</f>
        <v/>
      </c>
      <c r="AA71" s="91"/>
      <c r="AB71" s="91" t="str">
        <f>IF('SAISIE ASL'!G71=2,L71,"")</f>
        <v/>
      </c>
      <c r="AC71" s="92"/>
      <c r="AD71" s="93"/>
      <c r="AE71" s="91"/>
      <c r="AF71" s="91" t="str">
        <f>IF('SAISIE ASL'!G71=3,H71,"")</f>
        <v/>
      </c>
      <c r="AG71" s="91"/>
      <c r="AH71" s="91" t="str">
        <f>IF('SAISIE ASL'!G71=3,J71,"")</f>
        <v/>
      </c>
      <c r="AI71" s="91"/>
      <c r="AJ71" s="91" t="str">
        <f>IF('SAISIE ASL'!G71=3,L71,"")</f>
        <v/>
      </c>
      <c r="AK71" s="92"/>
      <c r="AL71" s="93"/>
      <c r="AM71" s="91"/>
      <c r="AN71" s="91" t="str">
        <f>IF('SAISIE ASL'!G71=4,H71,"")</f>
        <v/>
      </c>
      <c r="AO71" s="91"/>
      <c r="AP71" s="91" t="str">
        <f>IF('SAISIE ASL'!G71=4,J71,"")</f>
        <v/>
      </c>
      <c r="AQ71" s="91"/>
      <c r="AR71" s="91" t="str">
        <f>IF('SAISIE ASL'!G71=4,L71,"")</f>
        <v/>
      </c>
      <c r="AS71" s="92"/>
      <c r="AT71" s="93"/>
      <c r="AU71" s="89"/>
      <c r="AV71" s="91" t="str">
        <f>IF('SAISIE ASL'!G71=5,H71,"")</f>
        <v/>
      </c>
      <c r="AW71" s="91"/>
      <c r="AX71" s="91" t="str">
        <f>IF('SAISIE ASL'!G71=5,J71,"")</f>
        <v/>
      </c>
      <c r="AY71" s="91"/>
      <c r="AZ71" s="91" t="str">
        <f>IF('SAISIE ASL'!G71=5,L71,"")</f>
        <v/>
      </c>
      <c r="BA71" s="92"/>
      <c r="BB71" s="93"/>
      <c r="BC71" s="89"/>
      <c r="BD71" s="91" t="str">
        <f>IF('SAISIE ASL'!A71=31,H71,"")</f>
        <v/>
      </c>
      <c r="BE71" s="91"/>
      <c r="BF71" s="91" t="str">
        <f>IF('SAISIE ASL'!A71=31,J71,"")</f>
        <v/>
      </c>
      <c r="BG71" s="91"/>
      <c r="BH71" s="91" t="str">
        <f>IF('SAISIE ASL'!A71=31,L71,"")</f>
        <v/>
      </c>
      <c r="BI71" s="92"/>
      <c r="BJ71" s="93"/>
      <c r="BK71" s="94"/>
      <c r="BL71" s="91" t="str">
        <f>IF('SAISIE ASL'!A71=32,H71,"")</f>
        <v/>
      </c>
      <c r="BM71" s="91"/>
      <c r="BN71" s="91" t="str">
        <f>IF('SAISIE ASL'!A71=32,J71,"")</f>
        <v/>
      </c>
      <c r="BO71" s="91"/>
      <c r="BP71" s="91" t="str">
        <f>IF('SAISIE ASL'!A71=32,L71,"")</f>
        <v/>
      </c>
      <c r="BQ71" s="92"/>
      <c r="BR71" s="93"/>
      <c r="BS71" s="85"/>
      <c r="BT71" s="91" t="str">
        <f>IF('SAISIE ASL'!A71=33,H71,"")</f>
        <v/>
      </c>
      <c r="BU71" s="91"/>
      <c r="BV71" s="91" t="str">
        <f>IF('SAISIE ASL'!A71=33,J71,"")</f>
        <v/>
      </c>
      <c r="BW71" s="91"/>
      <c r="BX71" s="91" t="str">
        <f>IF('SAISIE ASL'!A71=33,L71,"")</f>
        <v/>
      </c>
      <c r="BY71" s="92"/>
      <c r="BZ71" s="93"/>
    </row>
    <row r="72" spans="1:78" ht="15" x14ac:dyDescent="0.2">
      <c r="A72">
        <f>'SAISIE ASL'!J72</f>
        <v>10</v>
      </c>
      <c r="B72">
        <f>'SAISIE ASL'!K72</f>
        <v>61</v>
      </c>
      <c r="C72" t="str">
        <f>'SAISIE ASL'!L72</f>
        <v xml:space="preserve">Pendant les périodes d'ouverture de l'établissement, lors d'une demande d'informations, la réponse écrite (mail ou courrier) est envoyée sous 48h. </v>
      </c>
      <c r="D72">
        <f>'SAISIE ASL'!M72</f>
        <v>3</v>
      </c>
      <c r="E72" t="str">
        <f>'SAISIE ASL'!N72</f>
        <v>OUI</v>
      </c>
      <c r="F72" s="89">
        <f>'SAISIE ASL'!M72</f>
        <v>3</v>
      </c>
      <c r="G72" s="89">
        <f>IF('SAISIE ASL'!N72="OUI",1,IF('SAISIE ASL'!N72="NON",0,IF('SAISIE ASL'!N72="Non Mesuré","",0)))</f>
        <v>1</v>
      </c>
      <c r="H72" s="89">
        <f>IF('SAISIE ASL'!N72&lt;&gt;"Non Mesuré",F72*G72,"")</f>
        <v>3</v>
      </c>
      <c r="I72" s="89"/>
      <c r="J72" s="89">
        <f>IF('SAISIE ASL'!N72="Non Mesuré",F72,0)</f>
        <v>0</v>
      </c>
      <c r="K72" s="89"/>
      <c r="L72" s="89">
        <f t="shared" si="3"/>
        <v>3</v>
      </c>
      <c r="M72" s="89"/>
      <c r="N72" s="90"/>
      <c r="O72" s="90"/>
      <c r="P72" s="91" t="str">
        <f>IF('SAISIE ASL'!G72=1,H72,"")</f>
        <v/>
      </c>
      <c r="Q72" s="91"/>
      <c r="R72" s="91" t="str">
        <f>IF('SAISIE ASL'!G72=1,J72,"")</f>
        <v/>
      </c>
      <c r="S72" s="91"/>
      <c r="T72" s="91" t="str">
        <f>IF('SAISIE ASL'!G72=1,L72,"")</f>
        <v/>
      </c>
      <c r="U72" s="92"/>
      <c r="V72" s="93"/>
      <c r="W72" s="91"/>
      <c r="X72" s="91">
        <f>IF('SAISIE ASL'!G72=2,H72,"")</f>
        <v>3</v>
      </c>
      <c r="Y72" s="91"/>
      <c r="Z72" s="91">
        <f>IF('SAISIE ASL'!G72=2,J72,"")</f>
        <v>0</v>
      </c>
      <c r="AA72" s="91"/>
      <c r="AB72" s="91">
        <f>IF('SAISIE ASL'!G72=2,L72,"")</f>
        <v>3</v>
      </c>
      <c r="AC72" s="92"/>
      <c r="AD72" s="93"/>
      <c r="AE72" s="91"/>
      <c r="AF72" s="91" t="str">
        <f>IF('SAISIE ASL'!G72=3,H72,"")</f>
        <v/>
      </c>
      <c r="AG72" s="91"/>
      <c r="AH72" s="91" t="str">
        <f>IF('SAISIE ASL'!G72=3,J72,"")</f>
        <v/>
      </c>
      <c r="AI72" s="91"/>
      <c r="AJ72" s="91" t="str">
        <f>IF('SAISIE ASL'!G72=3,L72,"")</f>
        <v/>
      </c>
      <c r="AK72" s="92"/>
      <c r="AL72" s="93"/>
      <c r="AM72" s="91"/>
      <c r="AN72" s="91" t="str">
        <f>IF('SAISIE ASL'!G72=4,H72,"")</f>
        <v/>
      </c>
      <c r="AO72" s="91"/>
      <c r="AP72" s="91" t="str">
        <f>IF('SAISIE ASL'!G72=4,J72,"")</f>
        <v/>
      </c>
      <c r="AQ72" s="91"/>
      <c r="AR72" s="91" t="str">
        <f>IF('SAISIE ASL'!G72=4,L72,"")</f>
        <v/>
      </c>
      <c r="AS72" s="92"/>
      <c r="AT72" s="93"/>
      <c r="AU72" s="89"/>
      <c r="AV72" s="91" t="str">
        <f>IF('SAISIE ASL'!G72=5,H72,"")</f>
        <v/>
      </c>
      <c r="AW72" s="91"/>
      <c r="AX72" s="91" t="str">
        <f>IF('SAISIE ASL'!G72=5,J72,"")</f>
        <v/>
      </c>
      <c r="AY72" s="91"/>
      <c r="AZ72" s="91" t="str">
        <f>IF('SAISIE ASL'!G72=5,L72,"")</f>
        <v/>
      </c>
      <c r="BA72" s="92"/>
      <c r="BB72" s="93"/>
      <c r="BC72" s="89"/>
      <c r="BD72" s="91" t="str">
        <f>IF('SAISIE ASL'!A72=31,H72,"")</f>
        <v/>
      </c>
      <c r="BE72" s="91"/>
      <c r="BF72" s="91" t="str">
        <f>IF('SAISIE ASL'!A72=31,J72,"")</f>
        <v/>
      </c>
      <c r="BG72" s="91"/>
      <c r="BH72" s="91" t="str">
        <f>IF('SAISIE ASL'!A72=31,L72,"")</f>
        <v/>
      </c>
      <c r="BI72" s="92"/>
      <c r="BJ72" s="93"/>
      <c r="BK72" s="94"/>
      <c r="BL72" s="91" t="str">
        <f>IF('SAISIE ASL'!A72=32,H72,"")</f>
        <v/>
      </c>
      <c r="BM72" s="91"/>
      <c r="BN72" s="91" t="str">
        <f>IF('SAISIE ASL'!A72=32,J72,"")</f>
        <v/>
      </c>
      <c r="BO72" s="91"/>
      <c r="BP72" s="91" t="str">
        <f>IF('SAISIE ASL'!A72=32,L72,"")</f>
        <v/>
      </c>
      <c r="BQ72" s="92"/>
      <c r="BR72" s="93"/>
      <c r="BS72" s="85"/>
      <c r="BT72" s="91" t="str">
        <f>IF('SAISIE ASL'!A72=33,H72,"")</f>
        <v/>
      </c>
      <c r="BU72" s="91"/>
      <c r="BV72" s="91" t="str">
        <f>IF('SAISIE ASL'!A72=33,J72,"")</f>
        <v/>
      </c>
      <c r="BW72" s="91"/>
      <c r="BX72" s="91" t="str">
        <f>IF('SAISIE ASL'!A72=33,L72,"")</f>
        <v/>
      </c>
      <c r="BY72" s="92"/>
      <c r="BZ72" s="93"/>
    </row>
    <row r="73" spans="1:78" ht="15" x14ac:dyDescent="0.2">
      <c r="A73">
        <f>'SAISIE ASL'!J73</f>
        <v>10</v>
      </c>
      <c r="B73">
        <f>'SAISIE ASL'!K73</f>
        <v>62</v>
      </c>
      <c r="C73" t="str">
        <f>'SAISIE ASL'!L73</f>
        <v>Pendant les périodes d'ouverture de l'établissement, lors d'une demande d'informations, la réponse écrite par mail est envoyée sous 24h.</v>
      </c>
      <c r="D73">
        <f>'SAISIE ASL'!M73</f>
        <v>1</v>
      </c>
      <c r="E73" t="str">
        <f>'SAISIE ASL'!N73</f>
        <v>OUI</v>
      </c>
      <c r="F73" s="89">
        <f>'SAISIE ASL'!M73</f>
        <v>1</v>
      </c>
      <c r="G73" s="89">
        <f>IF('SAISIE ASL'!N73="OUI",1,IF('SAISIE ASL'!N73="NON",0,IF('SAISIE ASL'!N73="Non Mesuré","",0)))</f>
        <v>1</v>
      </c>
      <c r="H73" s="89">
        <f>IF('SAISIE ASL'!N73&lt;&gt;"Non Mesuré",F73*G73,"")</f>
        <v>1</v>
      </c>
      <c r="I73" s="89"/>
      <c r="J73" s="89">
        <f>IF('SAISIE ASL'!N73="Non Mesuré",F73,0)</f>
        <v>0</v>
      </c>
      <c r="K73" s="89"/>
      <c r="L73" s="89">
        <f t="shared" si="3"/>
        <v>1</v>
      </c>
      <c r="M73" s="89"/>
      <c r="N73" s="90"/>
      <c r="O73" s="90"/>
      <c r="P73" s="91" t="str">
        <f>IF('SAISIE ASL'!G73=1,H73,"")</f>
        <v/>
      </c>
      <c r="Q73" s="91"/>
      <c r="R73" s="91" t="str">
        <f>IF('SAISIE ASL'!G73=1,J73,"")</f>
        <v/>
      </c>
      <c r="S73" s="91"/>
      <c r="T73" s="91" t="str">
        <f>IF('SAISIE ASL'!G73=1,L73,"")</f>
        <v/>
      </c>
      <c r="U73" s="92"/>
      <c r="V73" s="93"/>
      <c r="W73" s="91"/>
      <c r="X73" s="91">
        <f>IF('SAISIE ASL'!G73=2,H73,"")</f>
        <v>1</v>
      </c>
      <c r="Y73" s="91"/>
      <c r="Z73" s="91">
        <f>IF('SAISIE ASL'!G73=2,J73,"")</f>
        <v>0</v>
      </c>
      <c r="AA73" s="91"/>
      <c r="AB73" s="91">
        <f>IF('SAISIE ASL'!G73=2,L73,"")</f>
        <v>1</v>
      </c>
      <c r="AC73" s="92"/>
      <c r="AD73" s="93"/>
      <c r="AE73" s="91"/>
      <c r="AF73" s="91" t="str">
        <f>IF('SAISIE ASL'!G73=3,H73,"")</f>
        <v/>
      </c>
      <c r="AG73" s="91"/>
      <c r="AH73" s="91" t="str">
        <f>IF('SAISIE ASL'!G73=3,J73,"")</f>
        <v/>
      </c>
      <c r="AI73" s="91"/>
      <c r="AJ73" s="91" t="str">
        <f>IF('SAISIE ASL'!G73=3,L73,"")</f>
        <v/>
      </c>
      <c r="AK73" s="92"/>
      <c r="AL73" s="93"/>
      <c r="AM73" s="91"/>
      <c r="AN73" s="91" t="str">
        <f>IF('SAISIE ASL'!G73=4,H73,"")</f>
        <v/>
      </c>
      <c r="AO73" s="91"/>
      <c r="AP73" s="91" t="str">
        <f>IF('SAISIE ASL'!G73=4,J73,"")</f>
        <v/>
      </c>
      <c r="AQ73" s="91"/>
      <c r="AR73" s="91" t="str">
        <f>IF('SAISIE ASL'!G73=4,L73,"")</f>
        <v/>
      </c>
      <c r="AS73" s="92"/>
      <c r="AT73" s="93"/>
      <c r="AU73" s="89"/>
      <c r="AV73" s="91" t="str">
        <f>IF('SAISIE ASL'!G73=5,H73,"")</f>
        <v/>
      </c>
      <c r="AW73" s="91"/>
      <c r="AX73" s="91" t="str">
        <f>IF('SAISIE ASL'!G73=5,J73,"")</f>
        <v/>
      </c>
      <c r="AY73" s="91"/>
      <c r="AZ73" s="91" t="str">
        <f>IF('SAISIE ASL'!G73=5,L73,"")</f>
        <v/>
      </c>
      <c r="BA73" s="92"/>
      <c r="BB73" s="93"/>
      <c r="BC73" s="89"/>
      <c r="BD73" s="91" t="str">
        <f>IF('SAISIE ASL'!A73=31,H73,"")</f>
        <v/>
      </c>
      <c r="BE73" s="91"/>
      <c r="BF73" s="91" t="str">
        <f>IF('SAISIE ASL'!A73=31,J73,"")</f>
        <v/>
      </c>
      <c r="BG73" s="91"/>
      <c r="BH73" s="91" t="str">
        <f>IF('SAISIE ASL'!A73=31,L73,"")</f>
        <v/>
      </c>
      <c r="BI73" s="92"/>
      <c r="BJ73" s="93"/>
      <c r="BK73" s="94"/>
      <c r="BL73" s="91" t="str">
        <f>IF('SAISIE ASL'!A73=32,H73,"")</f>
        <v/>
      </c>
      <c r="BM73" s="91"/>
      <c r="BN73" s="91" t="str">
        <f>IF('SAISIE ASL'!A73=32,J73,"")</f>
        <v/>
      </c>
      <c r="BO73" s="91"/>
      <c r="BP73" s="91" t="str">
        <f>IF('SAISIE ASL'!A73=32,L73,"")</f>
        <v/>
      </c>
      <c r="BQ73" s="92"/>
      <c r="BR73" s="93"/>
      <c r="BS73" s="85"/>
      <c r="BT73" s="91" t="str">
        <f>IF('SAISIE ASL'!A73=33,H73,"")</f>
        <v/>
      </c>
      <c r="BU73" s="91"/>
      <c r="BV73" s="91" t="str">
        <f>IF('SAISIE ASL'!A73=33,J73,"")</f>
        <v/>
      </c>
      <c r="BW73" s="91"/>
      <c r="BX73" s="91" t="str">
        <f>IF('SAISIE ASL'!A73=33,L73,"")</f>
        <v/>
      </c>
      <c r="BY73" s="92"/>
      <c r="BZ73" s="93"/>
    </row>
    <row r="74" spans="1:78" ht="15" x14ac:dyDescent="0.2">
      <c r="A74">
        <f>'SAISIE ASL'!J74</f>
        <v>0</v>
      </c>
      <c r="B74" t="str">
        <f>'SAISIE ASL'!K74</f>
        <v/>
      </c>
      <c r="C74" t="str">
        <f>'SAISIE ASL'!L74</f>
        <v xml:space="preserve">3 - L'ACHEMINEMENT SUR LE LIEU - LES EXTERIEURS - LA SIGNALETIQUE </v>
      </c>
      <c r="D74" t="str">
        <f>'SAISIE ASL'!M74</f>
        <v>Pts</v>
      </c>
      <c r="E74" t="str">
        <f>'SAISIE ASL'!N74</f>
        <v>Notation</v>
      </c>
      <c r="F74" s="89"/>
      <c r="G74" s="89"/>
      <c r="H74" s="89"/>
      <c r="I74" s="89">
        <f>SUM(H47:H73)</f>
        <v>53</v>
      </c>
      <c r="J74" s="89"/>
      <c r="K74" s="89">
        <f>SUM(J47:J73)</f>
        <v>1</v>
      </c>
      <c r="L74" s="89"/>
      <c r="M74" s="89">
        <f>SUM(L47:L73)</f>
        <v>53</v>
      </c>
      <c r="N74" s="90">
        <f>I74/M74</f>
        <v>1</v>
      </c>
      <c r="O74" s="90"/>
      <c r="P74" s="91"/>
      <c r="Q74" s="91"/>
      <c r="R74" s="91"/>
      <c r="S74" s="91"/>
      <c r="T74" s="91"/>
      <c r="U74" s="92"/>
      <c r="V74" s="93"/>
      <c r="W74" s="91"/>
      <c r="X74" s="91"/>
      <c r="Y74" s="91"/>
      <c r="Z74" s="91"/>
      <c r="AA74" s="91"/>
      <c r="AB74" s="91"/>
      <c r="AC74" s="92"/>
      <c r="AD74" s="93"/>
      <c r="AE74" s="91"/>
      <c r="AF74" s="91"/>
      <c r="AG74" s="91"/>
      <c r="AH74" s="91"/>
      <c r="AI74" s="91"/>
      <c r="AJ74" s="91"/>
      <c r="AK74" s="92"/>
      <c r="AL74" s="93"/>
      <c r="AM74" s="91"/>
      <c r="AN74" s="91"/>
      <c r="AO74" s="91"/>
      <c r="AP74" s="91"/>
      <c r="AQ74" s="91"/>
      <c r="AR74" s="91"/>
      <c r="AS74" s="92"/>
      <c r="AT74" s="93"/>
      <c r="AU74" s="89"/>
      <c r="AV74" s="91"/>
      <c r="AW74" s="91"/>
      <c r="AX74" s="91"/>
      <c r="AY74" s="91"/>
      <c r="AZ74" s="91"/>
      <c r="BA74" s="92"/>
      <c r="BB74" s="93"/>
      <c r="BC74" s="89"/>
      <c r="BD74" s="91" t="str">
        <f>IF('SAISIE ASL'!A74=31,H74,"")</f>
        <v/>
      </c>
      <c r="BE74" s="91"/>
      <c r="BF74" s="91" t="str">
        <f>IF('SAISIE ASL'!A74=31,J74,"")</f>
        <v/>
      </c>
      <c r="BG74" s="91"/>
      <c r="BH74" s="91" t="str">
        <f>IF('SAISIE ASL'!A74=31,L74,"")</f>
        <v/>
      </c>
      <c r="BI74" s="92"/>
      <c r="BJ74" s="93"/>
      <c r="BK74" s="94"/>
      <c r="BL74" s="91" t="str">
        <f>IF('SAISIE ASL'!A74=32,H74,"")</f>
        <v/>
      </c>
      <c r="BM74" s="91"/>
      <c r="BN74" s="91" t="str">
        <f>IF('SAISIE ASL'!A74=32,J74,"")</f>
        <v/>
      </c>
      <c r="BO74" s="91"/>
      <c r="BP74" s="91" t="str">
        <f>IF('SAISIE ASL'!A74=32,L74,"")</f>
        <v/>
      </c>
      <c r="BQ74" s="92"/>
      <c r="BR74" s="93"/>
      <c r="BS74" s="85"/>
      <c r="BT74" s="91" t="str">
        <f>IF('SAISIE ASL'!A74=33,H74,"")</f>
        <v/>
      </c>
      <c r="BU74" s="91"/>
      <c r="BV74" s="91" t="str">
        <f>IF('SAISIE ASL'!A74=33,J74,"")</f>
        <v/>
      </c>
      <c r="BW74" s="91"/>
      <c r="BX74" s="91" t="str">
        <f>IF('SAISIE ASL'!A74=33,L74,"")</f>
        <v/>
      </c>
      <c r="BY74" s="92"/>
      <c r="BZ74" s="93"/>
    </row>
    <row r="75" spans="1:78" ht="15.75" x14ac:dyDescent="0.25">
      <c r="A75">
        <f>'SAISIE ASL'!J75</f>
        <v>0</v>
      </c>
      <c r="B75" t="str">
        <f>'SAISIE ASL'!K75</f>
        <v/>
      </c>
      <c r="C75" t="str">
        <f>'SAISIE ASL'!L75</f>
        <v>L'accès au site</v>
      </c>
      <c r="D75">
        <f>'SAISIE ASL'!M75</f>
        <v>0</v>
      </c>
      <c r="E75">
        <f>'SAISIE ASL'!N75</f>
        <v>0</v>
      </c>
      <c r="F75" s="234"/>
      <c r="G75" s="234"/>
      <c r="H75" s="234"/>
      <c r="I75" s="234"/>
      <c r="J75" s="234"/>
      <c r="K75" s="234"/>
      <c r="L75" s="234"/>
      <c r="M75" s="234"/>
      <c r="N75" s="235"/>
      <c r="O75" s="235"/>
      <c r="P75" s="144"/>
      <c r="Q75" s="144"/>
      <c r="R75" s="144"/>
      <c r="S75" s="144"/>
      <c r="T75" s="144"/>
      <c r="U75" s="145"/>
      <c r="V75" s="146"/>
      <c r="W75" s="144"/>
      <c r="X75" s="144"/>
      <c r="Y75" s="144"/>
      <c r="Z75" s="144"/>
      <c r="AA75" s="144"/>
      <c r="AB75" s="144"/>
      <c r="AC75" s="145"/>
      <c r="AD75" s="146"/>
      <c r="AE75" s="144"/>
      <c r="AF75" s="144"/>
      <c r="AG75" s="144"/>
      <c r="AH75" s="144"/>
      <c r="AI75" s="144"/>
      <c r="AJ75" s="144"/>
      <c r="AK75" s="145"/>
      <c r="AL75" s="146"/>
      <c r="AM75" s="144"/>
      <c r="AN75" s="144"/>
      <c r="AO75" s="144"/>
      <c r="AP75" s="144"/>
      <c r="AQ75" s="144"/>
      <c r="AR75" s="144"/>
      <c r="AS75" s="145"/>
      <c r="AT75" s="146"/>
      <c r="AU75" s="234"/>
      <c r="AV75" s="144"/>
      <c r="AW75" s="144"/>
      <c r="AX75" s="144"/>
      <c r="AY75" s="144"/>
      <c r="AZ75" s="144"/>
      <c r="BA75" s="145"/>
      <c r="BB75" s="146"/>
      <c r="BC75" s="234"/>
      <c r="BD75" s="144" t="str">
        <f>IF('SAISIE ASL'!A75=31,H75,"")</f>
        <v/>
      </c>
      <c r="BE75" s="144"/>
      <c r="BF75" s="144" t="str">
        <f>IF('SAISIE ASL'!A75=31,J75,"")</f>
        <v/>
      </c>
      <c r="BG75" s="144"/>
      <c r="BH75" s="144" t="str">
        <f>IF('SAISIE ASL'!A75=31,L75,"")</f>
        <v/>
      </c>
      <c r="BI75" s="145"/>
      <c r="BJ75" s="146"/>
      <c r="BK75" s="147"/>
      <c r="BL75" s="144" t="str">
        <f>IF('SAISIE ASL'!A75=32,H75,"")</f>
        <v/>
      </c>
      <c r="BM75" s="144"/>
      <c r="BN75" s="144" t="str">
        <f>IF('SAISIE ASL'!A75=32,J75,"")</f>
        <v/>
      </c>
      <c r="BO75" s="144"/>
      <c r="BP75" s="144" t="str">
        <f>IF('SAISIE ASL'!A75=32,L75,"")</f>
        <v/>
      </c>
      <c r="BQ75" s="145"/>
      <c r="BR75" s="146"/>
      <c r="BS75" s="142"/>
      <c r="BT75" s="144" t="str">
        <f>IF('SAISIE ASL'!A75=33,H75,"")</f>
        <v/>
      </c>
      <c r="BU75" s="144"/>
      <c r="BV75" s="144" t="str">
        <f>IF('SAISIE ASL'!A75=33,J75,"")</f>
        <v/>
      </c>
      <c r="BW75" s="144"/>
      <c r="BX75" s="144" t="str">
        <f>IF('SAISIE ASL'!A75=33,L75,"")</f>
        <v/>
      </c>
      <c r="BY75" s="145"/>
      <c r="BZ75" s="146"/>
    </row>
    <row r="76" spans="1:78" ht="15" x14ac:dyDescent="0.2">
      <c r="A76">
        <f>'SAISIE ASL'!J76</f>
        <v>11</v>
      </c>
      <c r="B76">
        <f>'SAISIE ASL'!K76</f>
        <v>63</v>
      </c>
      <c r="C76" t="str">
        <f>'SAISIE ASL'!L76</f>
        <v>Si autorisée, une signalétique d'accès à la structure ou au lieu de rendez-vous est visible, lisible et uniforme.</v>
      </c>
      <c r="D76">
        <f>'SAISIE ASL'!M76</f>
        <v>1</v>
      </c>
      <c r="E76" t="str">
        <f>'SAISIE ASL'!N76</f>
        <v>OUI</v>
      </c>
      <c r="F76" s="89">
        <f>'SAISIE ASL'!M76</f>
        <v>1</v>
      </c>
      <c r="G76" s="89">
        <f>IF('SAISIE ASL'!N76="OUI",1,IF('SAISIE ASL'!N76="NON",0,IF('SAISIE ASL'!N76="Non Mesuré","",0)))</f>
        <v>1</v>
      </c>
      <c r="H76" s="89">
        <f>IF('SAISIE ASL'!N76&lt;&gt;"Non Mesuré",F76*G76,"")</f>
        <v>1</v>
      </c>
      <c r="I76" s="89"/>
      <c r="J76" s="89">
        <f>IF('SAISIE ASL'!N76="Non Mesuré",F76,0)</f>
        <v>0</v>
      </c>
      <c r="K76" s="89"/>
      <c r="L76" s="89">
        <f>F76-J76</f>
        <v>1</v>
      </c>
      <c r="M76" s="89"/>
      <c r="N76" s="90"/>
      <c r="O76" s="90"/>
      <c r="P76" s="91">
        <f>IF('SAISIE ASL'!G76=1,H76,"")</f>
        <v>1</v>
      </c>
      <c r="Q76" s="91"/>
      <c r="R76" s="91">
        <f>IF('SAISIE ASL'!G76=1,J76,"")</f>
        <v>0</v>
      </c>
      <c r="S76" s="91"/>
      <c r="T76" s="91">
        <f>IF('SAISIE ASL'!G76=1,L76,"")</f>
        <v>1</v>
      </c>
      <c r="U76" s="92"/>
      <c r="V76" s="93"/>
      <c r="W76" s="91"/>
      <c r="X76" s="91" t="str">
        <f>IF('SAISIE ASL'!G76=2,H76,"")</f>
        <v/>
      </c>
      <c r="Y76" s="91"/>
      <c r="Z76" s="91" t="str">
        <f>IF('SAISIE ASL'!G76=2,J76,"")</f>
        <v/>
      </c>
      <c r="AA76" s="91"/>
      <c r="AB76" s="91" t="str">
        <f>IF('SAISIE ASL'!G76=2,L76,"")</f>
        <v/>
      </c>
      <c r="AC76" s="92"/>
      <c r="AD76" s="93"/>
      <c r="AE76" s="91"/>
      <c r="AF76" s="91" t="str">
        <f>IF('SAISIE ASL'!G76=3,H76,"")</f>
        <v/>
      </c>
      <c r="AG76" s="91"/>
      <c r="AH76" s="91" t="str">
        <f>IF('SAISIE ASL'!G76=3,J76,"")</f>
        <v/>
      </c>
      <c r="AI76" s="91"/>
      <c r="AJ76" s="91" t="str">
        <f>IF('SAISIE ASL'!G76=3,L76,"")</f>
        <v/>
      </c>
      <c r="AK76" s="92"/>
      <c r="AL76" s="93"/>
      <c r="AM76" s="91"/>
      <c r="AN76" s="91" t="str">
        <f>IF('SAISIE ASL'!G76=4,H76,"")</f>
        <v/>
      </c>
      <c r="AO76" s="91"/>
      <c r="AP76" s="91" t="str">
        <f>IF('SAISIE ASL'!G76=4,J76,"")</f>
        <v/>
      </c>
      <c r="AQ76" s="91"/>
      <c r="AR76" s="91" t="str">
        <f>IF('SAISIE ASL'!G76=4,L76,"")</f>
        <v/>
      </c>
      <c r="AS76" s="92"/>
      <c r="AT76" s="93"/>
      <c r="AU76" s="89"/>
      <c r="AV76" s="91" t="str">
        <f>IF('SAISIE ASL'!G76=5,H76,"")</f>
        <v/>
      </c>
      <c r="AW76" s="91"/>
      <c r="AX76" s="91" t="str">
        <f>IF('SAISIE ASL'!G76=5,J76,"")</f>
        <v/>
      </c>
      <c r="AY76" s="91"/>
      <c r="AZ76" s="91" t="str">
        <f>IF('SAISIE ASL'!G76=5,L76,"")</f>
        <v/>
      </c>
      <c r="BA76" s="92"/>
      <c r="BB76" s="93"/>
      <c r="BC76" s="89"/>
      <c r="BD76" s="91" t="str">
        <f>IF('SAISIE ASL'!A76=31,H76,"")</f>
        <v/>
      </c>
      <c r="BE76" s="91"/>
      <c r="BF76" s="91" t="str">
        <f>IF('SAISIE ASL'!A76=31,J76,"")</f>
        <v/>
      </c>
      <c r="BG76" s="91"/>
      <c r="BH76" s="91" t="str">
        <f>IF('SAISIE ASL'!A76=31,L76,"")</f>
        <v/>
      </c>
      <c r="BI76" s="92"/>
      <c r="BJ76" s="93"/>
      <c r="BK76" s="94"/>
      <c r="BL76" s="91" t="str">
        <f>IF('SAISIE ASL'!A76=32,H76,"")</f>
        <v/>
      </c>
      <c r="BM76" s="91"/>
      <c r="BN76" s="91" t="str">
        <f>IF('SAISIE ASL'!A76=32,J76,"")</f>
        <v/>
      </c>
      <c r="BO76" s="91"/>
      <c r="BP76" s="91" t="str">
        <f>IF('SAISIE ASL'!A76=32,L76,"")</f>
        <v/>
      </c>
      <c r="BQ76" s="92"/>
      <c r="BR76" s="93"/>
      <c r="BS76" s="85"/>
      <c r="BT76" s="91" t="str">
        <f>IF('SAISIE ASL'!A76=33,H76,"")</f>
        <v/>
      </c>
      <c r="BU76" s="91"/>
      <c r="BV76" s="91" t="str">
        <f>IF('SAISIE ASL'!A76=33,J76,"")</f>
        <v/>
      </c>
      <c r="BW76" s="91"/>
      <c r="BX76" s="91" t="str">
        <f>IF('SAISIE ASL'!A76=33,L76,"")</f>
        <v/>
      </c>
      <c r="BY76" s="92"/>
      <c r="BZ76" s="93"/>
    </row>
    <row r="77" spans="1:78" ht="15" x14ac:dyDescent="0.2">
      <c r="A77">
        <f>'SAISIE ASL'!J77</f>
        <v>11</v>
      </c>
      <c r="B77">
        <f>'SAISIE ASL'!K77</f>
        <v>64</v>
      </c>
      <c r="C77" t="str">
        <f>'SAISIE ASL'!L77</f>
        <v>La structure ou le lieu de rendez-vous est facile à trouver.</v>
      </c>
      <c r="D77">
        <f>'SAISIE ASL'!M77</f>
        <v>3</v>
      </c>
      <c r="E77" t="str">
        <f>'SAISIE ASL'!N77</f>
        <v>OUI</v>
      </c>
      <c r="F77" s="89">
        <f>'SAISIE ASL'!M77</f>
        <v>3</v>
      </c>
      <c r="G77" s="89">
        <f>IF('SAISIE ASL'!N77="OUI",1,IF('SAISIE ASL'!N77="NON",0,IF('SAISIE ASL'!N77="Non Mesuré","",0)))</f>
        <v>1</v>
      </c>
      <c r="H77" s="89">
        <f>IF('SAISIE ASL'!N77&lt;&gt;"Non Mesuré",F77*G77,"")</f>
        <v>3</v>
      </c>
      <c r="I77" s="89"/>
      <c r="J77" s="89">
        <f>IF('SAISIE ASL'!N77="Non Mesuré",F77,0)</f>
        <v>0</v>
      </c>
      <c r="K77" s="89"/>
      <c r="L77" s="89">
        <f>F77-J77</f>
        <v>3</v>
      </c>
      <c r="M77" s="89"/>
      <c r="N77" s="90"/>
      <c r="O77" s="90"/>
      <c r="P77" s="91">
        <f>IF('SAISIE ASL'!G77=1,H77,"")</f>
        <v>3</v>
      </c>
      <c r="Q77" s="91"/>
      <c r="R77" s="91">
        <f>IF('SAISIE ASL'!G77=1,J77,"")</f>
        <v>0</v>
      </c>
      <c r="S77" s="91"/>
      <c r="T77" s="91">
        <f>IF('SAISIE ASL'!G77=1,L77,"")</f>
        <v>3</v>
      </c>
      <c r="U77" s="92"/>
      <c r="V77" s="93"/>
      <c r="W77" s="91"/>
      <c r="X77" s="91" t="str">
        <f>IF('SAISIE ASL'!G77=2,H77,"")</f>
        <v/>
      </c>
      <c r="Y77" s="91"/>
      <c r="Z77" s="91" t="str">
        <f>IF('SAISIE ASL'!G77=2,J77,"")</f>
        <v/>
      </c>
      <c r="AA77" s="91"/>
      <c r="AB77" s="91" t="str">
        <f>IF('SAISIE ASL'!G77=2,L77,"")</f>
        <v/>
      </c>
      <c r="AC77" s="92"/>
      <c r="AD77" s="93"/>
      <c r="AE77" s="91"/>
      <c r="AF77" s="91" t="str">
        <f>IF('SAISIE ASL'!G77=3,H77,"")</f>
        <v/>
      </c>
      <c r="AG77" s="91"/>
      <c r="AH77" s="91" t="str">
        <f>IF('SAISIE ASL'!G77=3,J77,"")</f>
        <v/>
      </c>
      <c r="AI77" s="91"/>
      <c r="AJ77" s="91" t="str">
        <f>IF('SAISIE ASL'!G77=3,L77,"")</f>
        <v/>
      </c>
      <c r="AK77" s="92"/>
      <c r="AL77" s="93"/>
      <c r="AM77" s="91"/>
      <c r="AN77" s="91" t="str">
        <f>IF('SAISIE ASL'!G77=4,H77,"")</f>
        <v/>
      </c>
      <c r="AO77" s="91"/>
      <c r="AP77" s="91" t="str">
        <f>IF('SAISIE ASL'!G77=4,J77,"")</f>
        <v/>
      </c>
      <c r="AQ77" s="91"/>
      <c r="AR77" s="91" t="str">
        <f>IF('SAISIE ASL'!G77=4,L77,"")</f>
        <v/>
      </c>
      <c r="AS77" s="92"/>
      <c r="AT77" s="93"/>
      <c r="AU77" s="89"/>
      <c r="AV77" s="91" t="str">
        <f>IF('SAISIE ASL'!G77=5,H77,"")</f>
        <v/>
      </c>
      <c r="AW77" s="91"/>
      <c r="AX77" s="91" t="str">
        <f>IF('SAISIE ASL'!G77=5,J77,"")</f>
        <v/>
      </c>
      <c r="AY77" s="91"/>
      <c r="AZ77" s="91" t="str">
        <f>IF('SAISIE ASL'!G77=5,L77,"")</f>
        <v/>
      </c>
      <c r="BA77" s="92"/>
      <c r="BB77" s="93"/>
      <c r="BC77" s="89"/>
      <c r="BD77" s="91" t="str">
        <f>IF('SAISIE ASL'!A77=31,H77,"")</f>
        <v/>
      </c>
      <c r="BE77" s="91"/>
      <c r="BF77" s="91" t="str">
        <f>IF('SAISIE ASL'!A77=31,J77,"")</f>
        <v/>
      </c>
      <c r="BG77" s="91"/>
      <c r="BH77" s="91" t="str">
        <f>IF('SAISIE ASL'!A77=31,L77,"")</f>
        <v/>
      </c>
      <c r="BI77" s="92"/>
      <c r="BJ77" s="93"/>
      <c r="BK77" s="94"/>
      <c r="BL77" s="91" t="str">
        <f>IF('SAISIE ASL'!A77=32,H77,"")</f>
        <v/>
      </c>
      <c r="BM77" s="91"/>
      <c r="BN77" s="91" t="str">
        <f>IF('SAISIE ASL'!A77=32,J77,"")</f>
        <v/>
      </c>
      <c r="BO77" s="91"/>
      <c r="BP77" s="91" t="str">
        <f>IF('SAISIE ASL'!A77=32,L77,"")</f>
        <v/>
      </c>
      <c r="BQ77" s="92"/>
      <c r="BR77" s="93"/>
      <c r="BS77" s="85"/>
      <c r="BT77" s="91" t="str">
        <f>IF('SAISIE ASL'!A77=33,H77,"")</f>
        <v/>
      </c>
      <c r="BU77" s="91"/>
      <c r="BV77" s="91" t="str">
        <f>IF('SAISIE ASL'!A77=33,J77,"")</f>
        <v/>
      </c>
      <c r="BW77" s="91"/>
      <c r="BX77" s="91" t="str">
        <f>IF('SAISIE ASL'!A77=33,L77,"")</f>
        <v/>
      </c>
      <c r="BY77" s="92"/>
      <c r="BZ77" s="93"/>
    </row>
    <row r="78" spans="1:78" ht="15" x14ac:dyDescent="0.2">
      <c r="A78">
        <f>'SAISIE ASL'!J78</f>
        <v>0</v>
      </c>
      <c r="B78" t="str">
        <f>'SAISIE ASL'!K78</f>
        <v/>
      </c>
      <c r="C78" t="str">
        <f>'SAISIE ASL'!L78</f>
        <v>Les abords du site et la signalétique sous la responsabilité du site</v>
      </c>
      <c r="D78">
        <f>'SAISIE ASL'!M78</f>
        <v>0</v>
      </c>
      <c r="E78">
        <f>'SAISIE ASL'!N78</f>
        <v>0</v>
      </c>
      <c r="F78" s="89"/>
      <c r="G78" s="89"/>
      <c r="H78" s="89"/>
      <c r="I78" s="89"/>
      <c r="J78" s="89"/>
      <c r="K78" s="89"/>
      <c r="L78" s="89"/>
      <c r="M78" s="89"/>
      <c r="N78" s="90"/>
      <c r="O78" s="90"/>
      <c r="P78" s="91"/>
      <c r="Q78" s="91"/>
      <c r="R78" s="91"/>
      <c r="S78" s="91"/>
      <c r="T78" s="91"/>
      <c r="U78" s="92"/>
      <c r="V78" s="93"/>
      <c r="W78" s="91"/>
      <c r="X78" s="91"/>
      <c r="Y78" s="91"/>
      <c r="Z78" s="91"/>
      <c r="AA78" s="91"/>
      <c r="AB78" s="91"/>
      <c r="AC78" s="92"/>
      <c r="AD78" s="93"/>
      <c r="AE78" s="91"/>
      <c r="AF78" s="91"/>
      <c r="AG78" s="91"/>
      <c r="AH78" s="91"/>
      <c r="AI78" s="91"/>
      <c r="AJ78" s="91"/>
      <c r="AK78" s="92"/>
      <c r="AL78" s="93"/>
      <c r="AM78" s="91"/>
      <c r="AN78" s="91"/>
      <c r="AO78" s="91"/>
      <c r="AP78" s="91"/>
      <c r="AQ78" s="91"/>
      <c r="AR78" s="91"/>
      <c r="AS78" s="92"/>
      <c r="AT78" s="93"/>
      <c r="AU78" s="89"/>
      <c r="AV78" s="91"/>
      <c r="AW78" s="91"/>
      <c r="AX78" s="91"/>
      <c r="AY78" s="91"/>
      <c r="AZ78" s="91"/>
      <c r="BA78" s="92"/>
      <c r="BB78" s="93"/>
      <c r="BC78" s="89"/>
      <c r="BD78" s="91" t="str">
        <f>IF('SAISIE ASL'!A78=31,H78,"")</f>
        <v/>
      </c>
      <c r="BE78" s="91"/>
      <c r="BF78" s="91" t="str">
        <f>IF('SAISIE ASL'!A78=31,J78,"")</f>
        <v/>
      </c>
      <c r="BG78" s="91"/>
      <c r="BH78" s="91" t="str">
        <f>IF('SAISIE ASL'!A78=31,L78,"")</f>
        <v/>
      </c>
      <c r="BI78" s="92"/>
      <c r="BJ78" s="93"/>
      <c r="BK78" s="94"/>
      <c r="BL78" s="91" t="str">
        <f>IF('SAISIE ASL'!A78=32,H78,"")</f>
        <v/>
      </c>
      <c r="BM78" s="91"/>
      <c r="BN78" s="91" t="str">
        <f>IF('SAISIE ASL'!A78=32,J78,"")</f>
        <v/>
      </c>
      <c r="BO78" s="91"/>
      <c r="BP78" s="91" t="str">
        <f>IF('SAISIE ASL'!A78=32,L78,"")</f>
        <v/>
      </c>
      <c r="BQ78" s="92"/>
      <c r="BR78" s="93"/>
      <c r="BS78" s="85"/>
      <c r="BT78" s="91" t="str">
        <f>IF('SAISIE ASL'!A78=33,H78,"")</f>
        <v/>
      </c>
      <c r="BU78" s="91"/>
      <c r="BV78" s="91" t="str">
        <f>IF('SAISIE ASL'!A78=33,J78,"")</f>
        <v/>
      </c>
      <c r="BW78" s="91"/>
      <c r="BX78" s="91" t="str">
        <f>IF('SAISIE ASL'!A78=33,L78,"")</f>
        <v/>
      </c>
      <c r="BY78" s="92"/>
      <c r="BZ78" s="93"/>
    </row>
    <row r="79" spans="1:78" ht="15" x14ac:dyDescent="0.2">
      <c r="A79">
        <f>'SAISIE ASL'!J79</f>
        <v>13</v>
      </c>
      <c r="B79">
        <f>'SAISIE ASL'!K79</f>
        <v>65</v>
      </c>
      <c r="C79" t="str">
        <f>'SAISIE ASL'!L79</f>
        <v xml:space="preserve">Les abords privatifs de la structure sont propres. </v>
      </c>
      <c r="D79">
        <f>'SAISIE ASL'!M79</f>
        <v>3</v>
      </c>
      <c r="E79" t="str">
        <f>'SAISIE ASL'!N79</f>
        <v>Très Satisfaisant</v>
      </c>
      <c r="F79" s="89">
        <f>'SAISIE ASL'!M79</f>
        <v>3</v>
      </c>
      <c r="G79" s="89">
        <f>IF('SAISIE ASL'!N79="Très Satisfaisant",1,IF('SAISIE ASL'!N79="Satisfaisant",0.75,IF('SAISIE ASL'!N79="Insatisfaisant",0.25,IF('SAISIE ASL'!N79="Très Insatisfaisant",0,IF('SAISIE ASL'!N79="Non Mesuré","",0)))))</f>
        <v>1</v>
      </c>
      <c r="H79" s="89">
        <f>IF('SAISIE ASL'!N79&lt;&gt;"Non Mesuré",F79*G79,"")</f>
        <v>3</v>
      </c>
      <c r="I79" s="89"/>
      <c r="J79" s="89">
        <f>IF('SAISIE ASL'!N79="Non Mesuré",F79,0)</f>
        <v>0</v>
      </c>
      <c r="K79" s="89"/>
      <c r="L79" s="89">
        <f t="shared" ref="L79:L86" si="4">F79-J79</f>
        <v>3</v>
      </c>
      <c r="M79" s="89"/>
      <c r="N79" s="90"/>
      <c r="O79" s="90"/>
      <c r="P79" s="91" t="str">
        <f>IF('SAISIE ASL'!G79=1,H79,"")</f>
        <v/>
      </c>
      <c r="Q79" s="91"/>
      <c r="R79" s="91" t="str">
        <f>IF('SAISIE ASL'!G79=1,J79,"")</f>
        <v/>
      </c>
      <c r="S79" s="91"/>
      <c r="T79" s="91" t="str">
        <f>IF('SAISIE ASL'!G79=1,L79,"")</f>
        <v/>
      </c>
      <c r="U79" s="92"/>
      <c r="V79" s="93"/>
      <c r="W79" s="91"/>
      <c r="X79" s="91" t="str">
        <f>IF('SAISIE ASL'!G79=2,H79,"")</f>
        <v/>
      </c>
      <c r="Y79" s="91"/>
      <c r="Z79" s="91" t="str">
        <f>IF('SAISIE ASL'!G79=2,J79,"")</f>
        <v/>
      </c>
      <c r="AA79" s="91"/>
      <c r="AB79" s="91" t="str">
        <f>IF('SAISIE ASL'!G79=2,L79,"")</f>
        <v/>
      </c>
      <c r="AC79" s="92"/>
      <c r="AD79" s="93"/>
      <c r="AE79" s="91"/>
      <c r="AF79" s="91">
        <f>IF('SAISIE ASL'!G79=3,H79,"")</f>
        <v>3</v>
      </c>
      <c r="AG79" s="91"/>
      <c r="AH79" s="91">
        <f>IF('SAISIE ASL'!G79=3,J79,"")</f>
        <v>0</v>
      </c>
      <c r="AI79" s="91"/>
      <c r="AJ79" s="91">
        <f>IF('SAISIE ASL'!G79=3,L79,"")</f>
        <v>3</v>
      </c>
      <c r="AK79" s="92"/>
      <c r="AL79" s="93"/>
      <c r="AM79" s="91"/>
      <c r="AN79" s="91" t="str">
        <f>IF('SAISIE ASL'!G79=4,H79,"")</f>
        <v/>
      </c>
      <c r="AO79" s="91"/>
      <c r="AP79" s="91" t="str">
        <f>IF('SAISIE ASL'!G79=4,J79,"")</f>
        <v/>
      </c>
      <c r="AQ79" s="91"/>
      <c r="AR79" s="91" t="str">
        <f>IF('SAISIE ASL'!G79=4,L79,"")</f>
        <v/>
      </c>
      <c r="AS79" s="92"/>
      <c r="AT79" s="93"/>
      <c r="AU79" s="89"/>
      <c r="AV79" s="91" t="str">
        <f>IF('SAISIE ASL'!G79=5,H79,"")</f>
        <v/>
      </c>
      <c r="AW79" s="91"/>
      <c r="AX79" s="91" t="str">
        <f>IF('SAISIE ASL'!G79=5,J79,"")</f>
        <v/>
      </c>
      <c r="AY79" s="91"/>
      <c r="AZ79" s="91" t="str">
        <f>IF('SAISIE ASL'!G79=5,L79,"")</f>
        <v/>
      </c>
      <c r="BA79" s="92"/>
      <c r="BB79" s="93"/>
      <c r="BC79" s="89"/>
      <c r="BD79" s="91">
        <f>IF('SAISIE ASL'!A79=31,H79,"")</f>
        <v>3</v>
      </c>
      <c r="BE79" s="91"/>
      <c r="BF79" s="91">
        <f>IF('SAISIE ASL'!A79=31,J79,"")</f>
        <v>0</v>
      </c>
      <c r="BG79" s="91"/>
      <c r="BH79" s="91">
        <f>IF('SAISIE ASL'!A79=31,L79,"")</f>
        <v>3</v>
      </c>
      <c r="BI79" s="92"/>
      <c r="BJ79" s="93"/>
      <c r="BK79" s="94"/>
      <c r="BL79" s="91" t="str">
        <f>IF('SAISIE ASL'!A79=32,H79,"")</f>
        <v/>
      </c>
      <c r="BM79" s="91"/>
      <c r="BN79" s="91" t="str">
        <f>IF('SAISIE ASL'!A79=32,J79,"")</f>
        <v/>
      </c>
      <c r="BO79" s="91"/>
      <c r="BP79" s="91" t="str">
        <f>IF('SAISIE ASL'!A79=32,L79,"")</f>
        <v/>
      </c>
      <c r="BQ79" s="92"/>
      <c r="BR79" s="93"/>
      <c r="BS79" s="85"/>
      <c r="BT79" s="91" t="str">
        <f>IF('SAISIE ASL'!A79=33,H79,"")</f>
        <v/>
      </c>
      <c r="BU79" s="91"/>
      <c r="BV79" s="91" t="str">
        <f>IF('SAISIE ASL'!A79=33,J79,"")</f>
        <v/>
      </c>
      <c r="BW79" s="91"/>
      <c r="BX79" s="91" t="str">
        <f>IF('SAISIE ASL'!A79=33,L79,"")</f>
        <v/>
      </c>
      <c r="BY79" s="92"/>
      <c r="BZ79" s="93"/>
    </row>
    <row r="80" spans="1:78" ht="15" x14ac:dyDescent="0.2">
      <c r="A80">
        <f>'SAISIE ASL'!J80</f>
        <v>13</v>
      </c>
      <c r="B80">
        <f>'SAISIE ASL'!K80</f>
        <v>66</v>
      </c>
      <c r="C80" t="str">
        <f>'SAISIE ASL'!L80</f>
        <v xml:space="preserve">Les abords privatifs de la structure sont en bon état. </v>
      </c>
      <c r="D80">
        <f>'SAISIE ASL'!M80</f>
        <v>3</v>
      </c>
      <c r="E80" t="str">
        <f>'SAISIE ASL'!N80</f>
        <v>Très Satisfaisant</v>
      </c>
      <c r="F80" s="89">
        <f>'SAISIE ASL'!M80</f>
        <v>3</v>
      </c>
      <c r="G80" s="89">
        <f>IF('SAISIE ASL'!N80="Très Satisfaisant",1,IF('SAISIE ASL'!N80="Satisfaisant",0.75,IF('SAISIE ASL'!N80="Insatisfaisant",0.25,IF('SAISIE ASL'!N80="Très Insatisfaisant",0,IF('SAISIE ASL'!N80="Non Mesuré","",0)))))</f>
        <v>1</v>
      </c>
      <c r="H80" s="89">
        <f>IF('SAISIE ASL'!N80&lt;&gt;"Non Mesuré",F80*G80,"")</f>
        <v>3</v>
      </c>
      <c r="I80" s="89"/>
      <c r="J80" s="89">
        <f>IF('SAISIE ASL'!N80="Non Mesuré",F80,0)</f>
        <v>0</v>
      </c>
      <c r="K80" s="89"/>
      <c r="L80" s="89">
        <f t="shared" si="4"/>
        <v>3</v>
      </c>
      <c r="M80" s="89"/>
      <c r="N80" s="90"/>
      <c r="O80" s="90"/>
      <c r="P80" s="91" t="str">
        <f>IF('SAISIE ASL'!G80=1,H80,"")</f>
        <v/>
      </c>
      <c r="Q80" s="91"/>
      <c r="R80" s="91" t="str">
        <f>IF('SAISIE ASL'!G80=1,J80,"")</f>
        <v/>
      </c>
      <c r="S80" s="91"/>
      <c r="T80" s="91" t="str">
        <f>IF('SAISIE ASL'!G80=1,L80,"")</f>
        <v/>
      </c>
      <c r="U80" s="92"/>
      <c r="V80" s="93"/>
      <c r="W80" s="91"/>
      <c r="X80" s="91" t="str">
        <f>IF('SAISIE ASL'!G80=2,H80,"")</f>
        <v/>
      </c>
      <c r="Y80" s="91"/>
      <c r="Z80" s="91" t="str">
        <f>IF('SAISIE ASL'!G80=2,J80,"")</f>
        <v/>
      </c>
      <c r="AA80" s="91"/>
      <c r="AB80" s="91" t="str">
        <f>IF('SAISIE ASL'!G80=2,L80,"")</f>
        <v/>
      </c>
      <c r="AC80" s="92"/>
      <c r="AD80" s="93"/>
      <c r="AE80" s="91"/>
      <c r="AF80" s="91">
        <f>IF('SAISIE ASL'!G80=3,H80,"")</f>
        <v>3</v>
      </c>
      <c r="AG80" s="91"/>
      <c r="AH80" s="91">
        <f>IF('SAISIE ASL'!G80=3,J80,"")</f>
        <v>0</v>
      </c>
      <c r="AI80" s="91"/>
      <c r="AJ80" s="91">
        <f>IF('SAISIE ASL'!G80=3,L80,"")</f>
        <v>3</v>
      </c>
      <c r="AK80" s="92"/>
      <c r="AL80" s="93"/>
      <c r="AM80" s="91"/>
      <c r="AN80" s="91" t="str">
        <f>IF('SAISIE ASL'!G80=4,H80,"")</f>
        <v/>
      </c>
      <c r="AO80" s="91"/>
      <c r="AP80" s="91" t="str">
        <f>IF('SAISIE ASL'!G80=4,J80,"")</f>
        <v/>
      </c>
      <c r="AQ80" s="91"/>
      <c r="AR80" s="91" t="str">
        <f>IF('SAISIE ASL'!G80=4,L80,"")</f>
        <v/>
      </c>
      <c r="AS80" s="92"/>
      <c r="AT80" s="93"/>
      <c r="AU80" s="89"/>
      <c r="AV80" s="91" t="str">
        <f>IF('SAISIE ASL'!G80=5,H80,"")</f>
        <v/>
      </c>
      <c r="AW80" s="91"/>
      <c r="AX80" s="91" t="str">
        <f>IF('SAISIE ASL'!G80=5,J80,"")</f>
        <v/>
      </c>
      <c r="AY80" s="91"/>
      <c r="AZ80" s="91" t="str">
        <f>IF('SAISIE ASL'!G80=5,L80,"")</f>
        <v/>
      </c>
      <c r="BA80" s="92"/>
      <c r="BB80" s="93"/>
      <c r="BC80" s="89"/>
      <c r="BD80" s="91" t="str">
        <f>IF('SAISIE ASL'!A80=31,H80,"")</f>
        <v/>
      </c>
      <c r="BE80" s="91"/>
      <c r="BF80" s="91" t="str">
        <f>IF('SAISIE ASL'!A80=31,J80,"")</f>
        <v/>
      </c>
      <c r="BG80" s="91"/>
      <c r="BH80" s="91" t="str">
        <f>IF('SAISIE ASL'!A80=31,L80,"")</f>
        <v/>
      </c>
      <c r="BI80" s="92"/>
      <c r="BJ80" s="93"/>
      <c r="BK80" s="94"/>
      <c r="BL80" s="91">
        <f>IF('SAISIE ASL'!A80=32,H80,"")</f>
        <v>3</v>
      </c>
      <c r="BM80" s="91"/>
      <c r="BN80" s="91">
        <f>IF('SAISIE ASL'!A80=32,J80,"")</f>
        <v>0</v>
      </c>
      <c r="BO80" s="91"/>
      <c r="BP80" s="91">
        <f>IF('SAISIE ASL'!A80=32,L80,"")</f>
        <v>3</v>
      </c>
      <c r="BQ80" s="92"/>
      <c r="BR80" s="93"/>
      <c r="BS80" s="85"/>
      <c r="BT80" s="91" t="str">
        <f>IF('SAISIE ASL'!A80=33,H80,"")</f>
        <v/>
      </c>
      <c r="BU80" s="91"/>
      <c r="BV80" s="91" t="str">
        <f>IF('SAISIE ASL'!A80=33,J80,"")</f>
        <v/>
      </c>
      <c r="BW80" s="91"/>
      <c r="BX80" s="91" t="str">
        <f>IF('SAISIE ASL'!A80=33,L80,"")</f>
        <v/>
      </c>
      <c r="BY80" s="92"/>
      <c r="BZ80" s="93"/>
    </row>
    <row r="81" spans="1:78" ht="15" x14ac:dyDescent="0.2">
      <c r="A81">
        <f>'SAISIE ASL'!J81</f>
        <v>13</v>
      </c>
      <c r="B81">
        <f>'SAISIE ASL'!K81</f>
        <v>67</v>
      </c>
      <c r="C81" t="str">
        <f>'SAISIE ASL'!L81</f>
        <v>Une enseigne est présente et on identifie clairement l'entrée de la structure.</v>
      </c>
      <c r="D81">
        <f>'SAISIE ASL'!M81</f>
        <v>1</v>
      </c>
      <c r="E81" t="str">
        <f>'SAISIE ASL'!N81</f>
        <v>OUI</v>
      </c>
      <c r="F81" s="89">
        <f>'SAISIE ASL'!M81</f>
        <v>1</v>
      </c>
      <c r="G81" s="89">
        <f>IF('SAISIE ASL'!N81="OUI",1,IF('SAISIE ASL'!N81="NON",0,IF('SAISIE ASL'!N81="Non Mesuré","",0)))</f>
        <v>1</v>
      </c>
      <c r="H81" s="89">
        <f>IF('SAISIE ASL'!N81&lt;&gt;"Non Mesuré",F81*G81,"")</f>
        <v>1</v>
      </c>
      <c r="I81" s="89"/>
      <c r="J81" s="89">
        <f>IF('SAISIE ASL'!N81="Non Mesuré",F81,0)</f>
        <v>0</v>
      </c>
      <c r="K81" s="89"/>
      <c r="L81" s="89">
        <f t="shared" si="4"/>
        <v>1</v>
      </c>
      <c r="M81" s="89"/>
      <c r="N81" s="90"/>
      <c r="O81" s="90"/>
      <c r="P81" s="91">
        <f>IF('SAISIE ASL'!G81=1,H81,"")</f>
        <v>1</v>
      </c>
      <c r="Q81" s="91"/>
      <c r="R81" s="91">
        <f>IF('SAISIE ASL'!G81=1,J81,"")</f>
        <v>0</v>
      </c>
      <c r="S81" s="91"/>
      <c r="T81" s="91">
        <f>IF('SAISIE ASL'!G81=1,L81,"")</f>
        <v>1</v>
      </c>
      <c r="U81" s="92"/>
      <c r="V81" s="93"/>
      <c r="W81" s="91"/>
      <c r="X81" s="91" t="str">
        <f>IF('SAISIE ASL'!G81=2,H81,"")</f>
        <v/>
      </c>
      <c r="Y81" s="91"/>
      <c r="Z81" s="91" t="str">
        <f>IF('SAISIE ASL'!G81=2,J81,"")</f>
        <v/>
      </c>
      <c r="AA81" s="91"/>
      <c r="AB81" s="91" t="str">
        <f>IF('SAISIE ASL'!G81=2,L81,"")</f>
        <v/>
      </c>
      <c r="AC81" s="92"/>
      <c r="AD81" s="93"/>
      <c r="AE81" s="91"/>
      <c r="AF81" s="91" t="str">
        <f>IF('SAISIE ASL'!G81=3,H81,"")</f>
        <v/>
      </c>
      <c r="AG81" s="91"/>
      <c r="AH81" s="91" t="str">
        <f>IF('SAISIE ASL'!G81=3,J81,"")</f>
        <v/>
      </c>
      <c r="AI81" s="91"/>
      <c r="AJ81" s="91" t="str">
        <f>IF('SAISIE ASL'!G81=3,L81,"")</f>
        <v/>
      </c>
      <c r="AK81" s="92"/>
      <c r="AL81" s="93"/>
      <c r="AM81" s="91"/>
      <c r="AN81" s="91" t="str">
        <f>IF('SAISIE ASL'!G81=4,H81,"")</f>
        <v/>
      </c>
      <c r="AO81" s="91"/>
      <c r="AP81" s="91" t="str">
        <f>IF('SAISIE ASL'!G81=4,J81,"")</f>
        <v/>
      </c>
      <c r="AQ81" s="91"/>
      <c r="AR81" s="91" t="str">
        <f>IF('SAISIE ASL'!G81=4,L81,"")</f>
        <v/>
      </c>
      <c r="AS81" s="92"/>
      <c r="AT81" s="93"/>
      <c r="AU81" s="89"/>
      <c r="AV81" s="91" t="str">
        <f>IF('SAISIE ASL'!G81=5,H81,"")</f>
        <v/>
      </c>
      <c r="AW81" s="91"/>
      <c r="AX81" s="91" t="str">
        <f>IF('SAISIE ASL'!G81=5,J81,"")</f>
        <v/>
      </c>
      <c r="AY81" s="91"/>
      <c r="AZ81" s="91" t="str">
        <f>IF('SAISIE ASL'!G81=5,L81,"")</f>
        <v/>
      </c>
      <c r="BA81" s="92"/>
      <c r="BB81" s="93"/>
      <c r="BC81" s="89"/>
      <c r="BD81" s="91" t="str">
        <f>IF('SAISIE ASL'!A81=31,H81,"")</f>
        <v/>
      </c>
      <c r="BE81" s="91"/>
      <c r="BF81" s="91" t="str">
        <f>IF('SAISIE ASL'!A81=31,J81,"")</f>
        <v/>
      </c>
      <c r="BG81" s="91"/>
      <c r="BH81" s="91" t="str">
        <f>IF('SAISIE ASL'!A81=31,L81,"")</f>
        <v/>
      </c>
      <c r="BI81" s="92"/>
      <c r="BJ81" s="93"/>
      <c r="BK81" s="94"/>
      <c r="BL81" s="91" t="str">
        <f>IF('SAISIE ASL'!A81=32,H81,"")</f>
        <v/>
      </c>
      <c r="BM81" s="91"/>
      <c r="BN81" s="91" t="str">
        <f>IF('SAISIE ASL'!A81=32,J81,"")</f>
        <v/>
      </c>
      <c r="BO81" s="91"/>
      <c r="BP81" s="91" t="str">
        <f>IF('SAISIE ASL'!A81=32,L81,"")</f>
        <v/>
      </c>
      <c r="BQ81" s="92"/>
      <c r="BR81" s="93"/>
      <c r="BS81" s="85"/>
      <c r="BT81" s="91" t="str">
        <f>IF('SAISIE ASL'!A81=33,H81,"")</f>
        <v/>
      </c>
      <c r="BU81" s="91"/>
      <c r="BV81" s="91" t="str">
        <f>IF('SAISIE ASL'!A81=33,J81,"")</f>
        <v/>
      </c>
      <c r="BW81" s="91"/>
      <c r="BX81" s="91" t="str">
        <f>IF('SAISIE ASL'!A81=33,L81,"")</f>
        <v/>
      </c>
      <c r="BY81" s="92"/>
      <c r="BZ81" s="93"/>
    </row>
    <row r="82" spans="1:78" ht="15" x14ac:dyDescent="0.2">
      <c r="A82">
        <f>'SAISIE ASL'!J82</f>
        <v>13</v>
      </c>
      <c r="B82">
        <f>'SAISIE ASL'!K82</f>
        <v>68</v>
      </c>
      <c r="C82" t="str">
        <f>'SAISIE ASL'!L82</f>
        <v>Les enseignes et la signalétique d'accès (si existante) sont propres.</v>
      </c>
      <c r="D82">
        <f>'SAISIE ASL'!M82</f>
        <v>3</v>
      </c>
      <c r="E82" t="str">
        <f>'SAISIE ASL'!N82</f>
        <v>Très Satisfaisant</v>
      </c>
      <c r="F82" s="89">
        <f>'SAISIE ASL'!M82</f>
        <v>3</v>
      </c>
      <c r="G82" s="89">
        <f>IF('SAISIE ASL'!N82="Très Satisfaisant",1,IF('SAISIE ASL'!N82="Satisfaisant",0.75,IF('SAISIE ASL'!N82="Insatisfaisant",0.25,IF('SAISIE ASL'!N82="Très Insatisfaisant",0,IF('SAISIE ASL'!N82="Non Mesuré","",0)))))</f>
        <v>1</v>
      </c>
      <c r="H82" s="89">
        <f>IF('SAISIE ASL'!N82&lt;&gt;"Non Mesuré",F82*G82,"")</f>
        <v>3</v>
      </c>
      <c r="I82" s="89"/>
      <c r="J82" s="89">
        <f>IF('SAISIE ASL'!N82="Non Mesuré",F82,0)</f>
        <v>0</v>
      </c>
      <c r="K82" s="89"/>
      <c r="L82" s="89">
        <f t="shared" si="4"/>
        <v>3</v>
      </c>
      <c r="M82" s="89"/>
      <c r="N82" s="90"/>
      <c r="O82" s="90"/>
      <c r="P82" s="91" t="str">
        <f>IF('SAISIE ASL'!G82=1,H82,"")</f>
        <v/>
      </c>
      <c r="Q82" s="91"/>
      <c r="R82" s="91" t="str">
        <f>IF('SAISIE ASL'!G82=1,J82,"")</f>
        <v/>
      </c>
      <c r="S82" s="91"/>
      <c r="T82" s="91" t="str">
        <f>IF('SAISIE ASL'!G82=1,L82,"")</f>
        <v/>
      </c>
      <c r="U82" s="92"/>
      <c r="V82" s="93"/>
      <c r="W82" s="91"/>
      <c r="X82" s="91" t="str">
        <f>IF('SAISIE ASL'!G82=2,H82,"")</f>
        <v/>
      </c>
      <c r="Y82" s="91"/>
      <c r="Z82" s="91" t="str">
        <f>IF('SAISIE ASL'!G82=2,J82,"")</f>
        <v/>
      </c>
      <c r="AA82" s="91"/>
      <c r="AB82" s="91" t="str">
        <f>IF('SAISIE ASL'!G82=2,L82,"")</f>
        <v/>
      </c>
      <c r="AC82" s="92"/>
      <c r="AD82" s="93"/>
      <c r="AE82" s="91"/>
      <c r="AF82" s="91">
        <f>IF('SAISIE ASL'!G82=3,H82,"")</f>
        <v>3</v>
      </c>
      <c r="AG82" s="91"/>
      <c r="AH82" s="91">
        <f>IF('SAISIE ASL'!G82=3,J82,"")</f>
        <v>0</v>
      </c>
      <c r="AI82" s="91"/>
      <c r="AJ82" s="91">
        <f>IF('SAISIE ASL'!G82=3,L82,"")</f>
        <v>3</v>
      </c>
      <c r="AK82" s="92"/>
      <c r="AL82" s="93"/>
      <c r="AM82" s="91"/>
      <c r="AN82" s="91" t="str">
        <f>IF('SAISIE ASL'!G82=4,H82,"")</f>
        <v/>
      </c>
      <c r="AO82" s="91"/>
      <c r="AP82" s="91" t="str">
        <f>IF('SAISIE ASL'!G82=4,J82,"")</f>
        <v/>
      </c>
      <c r="AQ82" s="91"/>
      <c r="AR82" s="91" t="str">
        <f>IF('SAISIE ASL'!G82=4,L82,"")</f>
        <v/>
      </c>
      <c r="AS82" s="92"/>
      <c r="AT82" s="93"/>
      <c r="AU82" s="89"/>
      <c r="AV82" s="91" t="str">
        <f>IF('SAISIE ASL'!G82=5,H82,"")</f>
        <v/>
      </c>
      <c r="AW82" s="91"/>
      <c r="AX82" s="91" t="str">
        <f>IF('SAISIE ASL'!G82=5,J82,"")</f>
        <v/>
      </c>
      <c r="AY82" s="91"/>
      <c r="AZ82" s="91" t="str">
        <f>IF('SAISIE ASL'!G82=5,L82,"")</f>
        <v/>
      </c>
      <c r="BA82" s="92"/>
      <c r="BB82" s="93"/>
      <c r="BC82" s="89"/>
      <c r="BD82" s="91">
        <f>IF('SAISIE ASL'!A82=31,H82,"")</f>
        <v>3</v>
      </c>
      <c r="BE82" s="91"/>
      <c r="BF82" s="91">
        <f>IF('SAISIE ASL'!A82=31,J82,"")</f>
        <v>0</v>
      </c>
      <c r="BG82" s="91"/>
      <c r="BH82" s="91">
        <f>IF('SAISIE ASL'!A82=31,L82,"")</f>
        <v>3</v>
      </c>
      <c r="BI82" s="92"/>
      <c r="BJ82" s="93"/>
      <c r="BK82" s="94"/>
      <c r="BL82" s="91" t="str">
        <f>IF('SAISIE ASL'!A82=32,H82,"")</f>
        <v/>
      </c>
      <c r="BM82" s="91"/>
      <c r="BN82" s="91" t="str">
        <f>IF('SAISIE ASL'!A82=32,J82,"")</f>
        <v/>
      </c>
      <c r="BO82" s="91"/>
      <c r="BP82" s="91" t="str">
        <f>IF('SAISIE ASL'!A82=32,L82,"")</f>
        <v/>
      </c>
      <c r="BQ82" s="92"/>
      <c r="BR82" s="93"/>
      <c r="BS82" s="85"/>
      <c r="BT82" s="91" t="str">
        <f>IF('SAISIE ASL'!A82=33,H82,"")</f>
        <v/>
      </c>
      <c r="BU82" s="91"/>
      <c r="BV82" s="91" t="str">
        <f>IF('SAISIE ASL'!A82=33,J82,"")</f>
        <v/>
      </c>
      <c r="BW82" s="91"/>
      <c r="BX82" s="91" t="str">
        <f>IF('SAISIE ASL'!A82=33,L82,"")</f>
        <v/>
      </c>
      <c r="BY82" s="92"/>
      <c r="BZ82" s="93"/>
    </row>
    <row r="83" spans="1:78" ht="15" x14ac:dyDescent="0.2">
      <c r="A83">
        <f>'SAISIE ASL'!J83</f>
        <v>13</v>
      </c>
      <c r="B83">
        <f>'SAISIE ASL'!K83</f>
        <v>69</v>
      </c>
      <c r="C83" t="str">
        <f>'SAISIE ASL'!L83</f>
        <v xml:space="preserve">Les enseignes et la signalétique d'accès (si existante) sont en bon état. </v>
      </c>
      <c r="D83">
        <f>'SAISIE ASL'!M83</f>
        <v>3</v>
      </c>
      <c r="E83" t="str">
        <f>'SAISIE ASL'!N83</f>
        <v>Très Satisfaisant</v>
      </c>
      <c r="F83" s="89">
        <f>'SAISIE ASL'!M83</f>
        <v>3</v>
      </c>
      <c r="G83" s="89">
        <f>IF('SAISIE ASL'!N83="Très Satisfaisant",1,IF('SAISIE ASL'!N83="Satisfaisant",0.75,IF('SAISIE ASL'!N83="Insatisfaisant",0.25,IF('SAISIE ASL'!N83="Très Insatisfaisant",0,IF('SAISIE ASL'!N83="Non Mesuré","",0)))))</f>
        <v>1</v>
      </c>
      <c r="H83" s="89">
        <f>IF('SAISIE ASL'!N83&lt;&gt;"Non Mesuré",F83*G83,"")</f>
        <v>3</v>
      </c>
      <c r="I83" s="89"/>
      <c r="J83" s="89">
        <f>IF('SAISIE ASL'!N83="Non Mesuré",F83,0)</f>
        <v>0</v>
      </c>
      <c r="K83" s="89"/>
      <c r="L83" s="89">
        <f t="shared" si="4"/>
        <v>3</v>
      </c>
      <c r="M83" s="89"/>
      <c r="N83" s="90"/>
      <c r="O83" s="90"/>
      <c r="P83" s="91" t="str">
        <f>IF('SAISIE ASL'!G83=1,H83,"")</f>
        <v/>
      </c>
      <c r="Q83" s="91"/>
      <c r="R83" s="91" t="str">
        <f>IF('SAISIE ASL'!G83=1,J83,"")</f>
        <v/>
      </c>
      <c r="S83" s="91"/>
      <c r="T83" s="91" t="str">
        <f>IF('SAISIE ASL'!G83=1,L83,"")</f>
        <v/>
      </c>
      <c r="U83" s="92"/>
      <c r="V83" s="93"/>
      <c r="W83" s="91"/>
      <c r="X83" s="91" t="str">
        <f>IF('SAISIE ASL'!G83=2,H83,"")</f>
        <v/>
      </c>
      <c r="Y83" s="91"/>
      <c r="Z83" s="91" t="str">
        <f>IF('SAISIE ASL'!G83=2,J83,"")</f>
        <v/>
      </c>
      <c r="AA83" s="91"/>
      <c r="AB83" s="91" t="str">
        <f>IF('SAISIE ASL'!G83=2,L83,"")</f>
        <v/>
      </c>
      <c r="AC83" s="92"/>
      <c r="AD83" s="93"/>
      <c r="AE83" s="91"/>
      <c r="AF83" s="91">
        <f>IF('SAISIE ASL'!G83=3,H83,"")</f>
        <v>3</v>
      </c>
      <c r="AG83" s="91"/>
      <c r="AH83" s="91">
        <f>IF('SAISIE ASL'!G83=3,J83,"")</f>
        <v>0</v>
      </c>
      <c r="AI83" s="91"/>
      <c r="AJ83" s="91">
        <f>IF('SAISIE ASL'!G83=3,L83,"")</f>
        <v>3</v>
      </c>
      <c r="AK83" s="92"/>
      <c r="AL83" s="93"/>
      <c r="AM83" s="91"/>
      <c r="AN83" s="91" t="str">
        <f>IF('SAISIE ASL'!G83=4,H83,"")</f>
        <v/>
      </c>
      <c r="AO83" s="91"/>
      <c r="AP83" s="91" t="str">
        <f>IF('SAISIE ASL'!G83=4,J83,"")</f>
        <v/>
      </c>
      <c r="AQ83" s="91"/>
      <c r="AR83" s="91" t="str">
        <f>IF('SAISIE ASL'!G83=4,L83,"")</f>
        <v/>
      </c>
      <c r="AS83" s="92"/>
      <c r="AT83" s="93"/>
      <c r="AU83" s="89"/>
      <c r="AV83" s="91" t="str">
        <f>IF('SAISIE ASL'!G83=5,H83,"")</f>
        <v/>
      </c>
      <c r="AW83" s="91"/>
      <c r="AX83" s="91" t="str">
        <f>IF('SAISIE ASL'!G83=5,J83,"")</f>
        <v/>
      </c>
      <c r="AY83" s="91"/>
      <c r="AZ83" s="91" t="str">
        <f>IF('SAISIE ASL'!G83=5,L83,"")</f>
        <v/>
      </c>
      <c r="BA83" s="92"/>
      <c r="BB83" s="93"/>
      <c r="BC83" s="89"/>
      <c r="BD83" s="91" t="str">
        <f>IF('SAISIE ASL'!A83=31,H83,"")</f>
        <v/>
      </c>
      <c r="BE83" s="91"/>
      <c r="BF83" s="91" t="str">
        <f>IF('SAISIE ASL'!A83=31,J83,"")</f>
        <v/>
      </c>
      <c r="BG83" s="91"/>
      <c r="BH83" s="91" t="str">
        <f>IF('SAISIE ASL'!A83=31,L83,"")</f>
        <v/>
      </c>
      <c r="BI83" s="92"/>
      <c r="BJ83" s="93"/>
      <c r="BK83" s="94"/>
      <c r="BL83" s="91">
        <f>IF('SAISIE ASL'!A83=32,H83,"")</f>
        <v>3</v>
      </c>
      <c r="BM83" s="91"/>
      <c r="BN83" s="91">
        <f>IF('SAISIE ASL'!A83=32,J83,"")</f>
        <v>0</v>
      </c>
      <c r="BO83" s="91"/>
      <c r="BP83" s="91">
        <f>IF('SAISIE ASL'!A83=32,L83,"")</f>
        <v>3</v>
      </c>
      <c r="BQ83" s="92"/>
      <c r="BR83" s="93"/>
      <c r="BS83" s="85"/>
      <c r="BT83" s="91" t="str">
        <f>IF('SAISIE ASL'!A83=33,H83,"")</f>
        <v/>
      </c>
      <c r="BU83" s="91"/>
      <c r="BV83" s="91" t="str">
        <f>IF('SAISIE ASL'!A83=33,J83,"")</f>
        <v/>
      </c>
      <c r="BW83" s="91"/>
      <c r="BX83" s="91" t="str">
        <f>IF('SAISIE ASL'!A83=33,L83,"")</f>
        <v/>
      </c>
      <c r="BY83" s="92"/>
      <c r="BZ83" s="93"/>
    </row>
    <row r="84" spans="1:78" ht="15" x14ac:dyDescent="0.2">
      <c r="A84">
        <f>'SAISIE ASL'!J84</f>
        <v>15</v>
      </c>
      <c r="B84">
        <f>'SAISIE ASL'!K84</f>
        <v>70</v>
      </c>
      <c r="C84" t="str">
        <f>'SAISIE ASL'!L84</f>
        <v>Les enseignes et la signalétique (si existantes) sont homogènes.</v>
      </c>
      <c r="D84">
        <f>'SAISIE ASL'!M84</f>
        <v>1</v>
      </c>
      <c r="E84" t="str">
        <f>'SAISIE ASL'!N84</f>
        <v>OUI</v>
      </c>
      <c r="F84" s="89">
        <f>'SAISIE ASL'!M84</f>
        <v>1</v>
      </c>
      <c r="G84" s="89">
        <f>IF('SAISIE ASL'!N84="OUI",1,IF('SAISIE ASL'!N84="NON",0,IF('SAISIE ASL'!N84="Non Mesuré","",0)))</f>
        <v>1</v>
      </c>
      <c r="H84" s="89">
        <f>IF('SAISIE ASL'!N84&lt;&gt;"Non Mesuré",F84*G84,"")</f>
        <v>1</v>
      </c>
      <c r="I84" s="89"/>
      <c r="J84" s="89">
        <f>IF('SAISIE ASL'!N84="Non Mesuré",F84,0)</f>
        <v>0</v>
      </c>
      <c r="K84" s="89"/>
      <c r="L84" s="89">
        <f t="shared" si="4"/>
        <v>1</v>
      </c>
      <c r="M84" s="89"/>
      <c r="N84" s="90"/>
      <c r="O84" s="90"/>
      <c r="P84" s="91" t="str">
        <f>IF('SAISIE ASL'!G84=1,H84,"")</f>
        <v/>
      </c>
      <c r="Q84" s="91"/>
      <c r="R84" s="91" t="str">
        <f>IF('SAISIE ASL'!G84=1,J84,"")</f>
        <v/>
      </c>
      <c r="S84" s="91"/>
      <c r="T84" s="91" t="str">
        <f>IF('SAISIE ASL'!G84=1,L84,"")</f>
        <v/>
      </c>
      <c r="U84" s="92"/>
      <c r="V84" s="93"/>
      <c r="W84" s="91"/>
      <c r="X84" s="91" t="str">
        <f>IF('SAISIE ASL'!G84=2,H84,"")</f>
        <v/>
      </c>
      <c r="Y84" s="91"/>
      <c r="Z84" s="91" t="str">
        <f>IF('SAISIE ASL'!G84=2,J84,"")</f>
        <v/>
      </c>
      <c r="AA84" s="91"/>
      <c r="AB84" s="91" t="str">
        <f>IF('SAISIE ASL'!G84=2,L84,"")</f>
        <v/>
      </c>
      <c r="AC84" s="92"/>
      <c r="AD84" s="93"/>
      <c r="AE84" s="91"/>
      <c r="AF84" s="91" t="str">
        <f>IF('SAISIE ASL'!G84=3,H84,"")</f>
        <v/>
      </c>
      <c r="AG84" s="91"/>
      <c r="AH84" s="91" t="str">
        <f>IF('SAISIE ASL'!G84=3,J84,"")</f>
        <v/>
      </c>
      <c r="AI84" s="91"/>
      <c r="AJ84" s="91" t="str">
        <f>IF('SAISIE ASL'!G84=3,L84,"")</f>
        <v/>
      </c>
      <c r="AK84" s="92"/>
      <c r="AL84" s="93"/>
      <c r="AM84" s="91"/>
      <c r="AN84" s="91" t="str">
        <f>IF('SAISIE ASL'!G84=4,H84,"")</f>
        <v/>
      </c>
      <c r="AO84" s="91"/>
      <c r="AP84" s="91" t="str">
        <f>IF('SAISIE ASL'!G84=4,J84,"")</f>
        <v/>
      </c>
      <c r="AQ84" s="91"/>
      <c r="AR84" s="91" t="str">
        <f>IF('SAISIE ASL'!G84=4,L84,"")</f>
        <v/>
      </c>
      <c r="AS84" s="92"/>
      <c r="AT84" s="93"/>
      <c r="AU84" s="89"/>
      <c r="AV84" s="91">
        <f>IF('SAISIE ASL'!G84=5,H84,"")</f>
        <v>1</v>
      </c>
      <c r="AW84" s="91"/>
      <c r="AX84" s="91">
        <f>IF('SAISIE ASL'!G84=5,J84,"")</f>
        <v>0</v>
      </c>
      <c r="AY84" s="91"/>
      <c r="AZ84" s="91">
        <f>IF('SAISIE ASL'!G84=5,L84,"")</f>
        <v>1</v>
      </c>
      <c r="BA84" s="92"/>
      <c r="BB84" s="93"/>
      <c r="BC84" s="89"/>
      <c r="BD84" s="91" t="str">
        <f>IF('SAISIE ASL'!A84=31,H84,"")</f>
        <v/>
      </c>
      <c r="BE84" s="91"/>
      <c r="BF84" s="91" t="str">
        <f>IF('SAISIE ASL'!A84=31,J84,"")</f>
        <v/>
      </c>
      <c r="BG84" s="91"/>
      <c r="BH84" s="91" t="str">
        <f>IF('SAISIE ASL'!A84=31,L84,"")</f>
        <v/>
      </c>
      <c r="BI84" s="92"/>
      <c r="BJ84" s="93"/>
      <c r="BK84" s="94"/>
      <c r="BL84" s="91" t="str">
        <f>IF('SAISIE ASL'!A84=32,H84,"")</f>
        <v/>
      </c>
      <c r="BM84" s="91"/>
      <c r="BN84" s="91" t="str">
        <f>IF('SAISIE ASL'!A84=32,J84,"")</f>
        <v/>
      </c>
      <c r="BO84" s="91"/>
      <c r="BP84" s="91" t="str">
        <f>IF('SAISIE ASL'!A84=32,L84,"")</f>
        <v/>
      </c>
      <c r="BQ84" s="92"/>
      <c r="BR84" s="93"/>
      <c r="BS84" s="85"/>
      <c r="BT84" s="91" t="str">
        <f>IF('SAISIE ASL'!A84=33,H84,"")</f>
        <v/>
      </c>
      <c r="BU84" s="91"/>
      <c r="BV84" s="91" t="str">
        <f>IF('SAISIE ASL'!A84=33,J84,"")</f>
        <v/>
      </c>
      <c r="BW84" s="91"/>
      <c r="BX84" s="91" t="str">
        <f>IF('SAISIE ASL'!A84=33,L84,"")</f>
        <v/>
      </c>
      <c r="BY84" s="92"/>
      <c r="BZ84" s="93"/>
    </row>
    <row r="85" spans="1:78" ht="15" x14ac:dyDescent="0.2">
      <c r="A85">
        <f>'SAISIE ASL'!J85</f>
        <v>14</v>
      </c>
      <c r="B85">
        <f>'SAISIE ASL'!K85</f>
        <v>71</v>
      </c>
      <c r="C85" t="str">
        <f>'SAISIE ASL'!L85</f>
        <v>La façade et l'entrée sont mises en valeur par un fleurissement, un élément décoratif, un éclairage, etc.</v>
      </c>
      <c r="D85">
        <f>'SAISIE ASL'!M85</f>
        <v>1</v>
      </c>
      <c r="E85" t="str">
        <f>'SAISIE ASL'!N85</f>
        <v>OUI</v>
      </c>
      <c r="F85" s="89">
        <f>'SAISIE ASL'!M85</f>
        <v>1</v>
      </c>
      <c r="G85" s="89">
        <f>IF('SAISIE ASL'!N85="OUI",1,IF('SAISIE ASL'!N85="NON",0,IF('SAISIE ASL'!N85="Non Mesuré","",0)))</f>
        <v>1</v>
      </c>
      <c r="H85" s="89">
        <f>IF('SAISIE ASL'!N85&lt;&gt;"Non Mesuré",F85*G85,"")</f>
        <v>1</v>
      </c>
      <c r="I85" s="89"/>
      <c r="J85" s="89">
        <f>IF('SAISIE ASL'!N85="Non Mesuré",F85,0)</f>
        <v>0</v>
      </c>
      <c r="K85" s="89"/>
      <c r="L85" s="89">
        <f t="shared" si="4"/>
        <v>1</v>
      </c>
      <c r="M85" s="89"/>
      <c r="N85" s="90"/>
      <c r="O85" s="90"/>
      <c r="P85" s="91" t="str">
        <f>IF('SAISIE ASL'!G85=1,H85,"")</f>
        <v/>
      </c>
      <c r="Q85" s="91"/>
      <c r="R85" s="91" t="str">
        <f>IF('SAISIE ASL'!G85=1,J85,"")</f>
        <v/>
      </c>
      <c r="S85" s="91"/>
      <c r="T85" s="91" t="str">
        <f>IF('SAISIE ASL'!G85=1,L85,"")</f>
        <v/>
      </c>
      <c r="U85" s="92"/>
      <c r="V85" s="93"/>
      <c r="W85" s="91"/>
      <c r="X85" s="91" t="str">
        <f>IF('SAISIE ASL'!G85=2,H85,"")</f>
        <v/>
      </c>
      <c r="Y85" s="91"/>
      <c r="Z85" s="91" t="str">
        <f>IF('SAISIE ASL'!G85=2,J85,"")</f>
        <v/>
      </c>
      <c r="AA85" s="91"/>
      <c r="AB85" s="91" t="str">
        <f>IF('SAISIE ASL'!G85=2,L85,"")</f>
        <v/>
      </c>
      <c r="AC85" s="92"/>
      <c r="AD85" s="93"/>
      <c r="AE85" s="91"/>
      <c r="AF85" s="91" t="str">
        <f>IF('SAISIE ASL'!G85=3,H85,"")</f>
        <v/>
      </c>
      <c r="AG85" s="91"/>
      <c r="AH85" s="91" t="str">
        <f>IF('SAISIE ASL'!G85=3,J85,"")</f>
        <v/>
      </c>
      <c r="AI85" s="91"/>
      <c r="AJ85" s="91" t="str">
        <f>IF('SAISIE ASL'!G85=3,L85,"")</f>
        <v/>
      </c>
      <c r="AK85" s="92"/>
      <c r="AL85" s="93"/>
      <c r="AM85" s="91"/>
      <c r="AN85" s="91" t="str">
        <f>IF('SAISIE ASL'!G85=4,H85,"")</f>
        <v/>
      </c>
      <c r="AO85" s="91"/>
      <c r="AP85" s="91" t="str">
        <f>IF('SAISIE ASL'!G85=4,J85,"")</f>
        <v/>
      </c>
      <c r="AQ85" s="91"/>
      <c r="AR85" s="91" t="str">
        <f>IF('SAISIE ASL'!G85=4,L85,"")</f>
        <v/>
      </c>
      <c r="AS85" s="92"/>
      <c r="AT85" s="93"/>
      <c r="AU85" s="89"/>
      <c r="AV85" s="91">
        <f>IF('SAISIE ASL'!G85=5,H85,"")</f>
        <v>1</v>
      </c>
      <c r="AW85" s="91"/>
      <c r="AX85" s="91">
        <f>IF('SAISIE ASL'!G85=5,J85,"")</f>
        <v>0</v>
      </c>
      <c r="AY85" s="91"/>
      <c r="AZ85" s="91">
        <f>IF('SAISIE ASL'!G85=5,L85,"")</f>
        <v>1</v>
      </c>
      <c r="BA85" s="92"/>
      <c r="BB85" s="93"/>
      <c r="BC85" s="89"/>
      <c r="BD85" s="91" t="str">
        <f>IF('SAISIE ASL'!A85=31,H85,"")</f>
        <v/>
      </c>
      <c r="BE85" s="91"/>
      <c r="BF85" s="91" t="str">
        <f>IF('SAISIE ASL'!A85=31,J85,"")</f>
        <v/>
      </c>
      <c r="BG85" s="91"/>
      <c r="BH85" s="91" t="str">
        <f>IF('SAISIE ASL'!A85=31,L85,"")</f>
        <v/>
      </c>
      <c r="BI85" s="92"/>
      <c r="BJ85" s="93"/>
      <c r="BK85" s="94"/>
      <c r="BL85" s="91" t="str">
        <f>IF('SAISIE ASL'!A85=32,H85,"")</f>
        <v/>
      </c>
      <c r="BM85" s="91"/>
      <c r="BN85" s="91" t="str">
        <f>IF('SAISIE ASL'!A85=32,J85,"")</f>
        <v/>
      </c>
      <c r="BO85" s="91"/>
      <c r="BP85" s="91" t="str">
        <f>IF('SAISIE ASL'!A85=32,L85,"")</f>
        <v/>
      </c>
      <c r="BQ85" s="92"/>
      <c r="BR85" s="93"/>
      <c r="BS85" s="85"/>
      <c r="BT85" s="91" t="str">
        <f>IF('SAISIE ASL'!A85=33,H85,"")</f>
        <v/>
      </c>
      <c r="BU85" s="91"/>
      <c r="BV85" s="91" t="str">
        <f>IF('SAISIE ASL'!A85=33,J85,"")</f>
        <v/>
      </c>
      <c r="BW85" s="91"/>
      <c r="BX85" s="91" t="str">
        <f>IF('SAISIE ASL'!A85=33,L85,"")</f>
        <v/>
      </c>
      <c r="BY85" s="92"/>
      <c r="BZ85" s="93"/>
    </row>
    <row r="86" spans="1:78" ht="15" x14ac:dyDescent="0.2">
      <c r="A86">
        <f>'SAISIE ASL'!J86</f>
        <v>13</v>
      </c>
      <c r="B86">
        <f>'SAISIE ASL'!K86</f>
        <v>72</v>
      </c>
      <c r="C86" t="str">
        <f>'SAISIE ASL'!L86</f>
        <v>Les extérieurs privatifs et l'entrée sont dotés de poubelles et de cendrier. Ils sont vidés régulièrement.</v>
      </c>
      <c r="D86">
        <f>'SAISIE ASL'!M86</f>
        <v>1</v>
      </c>
      <c r="E86" t="str">
        <f>'SAISIE ASL'!N86</f>
        <v>OUI</v>
      </c>
      <c r="F86" s="89">
        <f>'SAISIE ASL'!M86</f>
        <v>1</v>
      </c>
      <c r="G86" s="89">
        <f>IF('SAISIE ASL'!N86="OUI",1,IF('SAISIE ASL'!N86="NON",0,IF('SAISIE ASL'!N86="Non Mesuré","",0)))</f>
        <v>1</v>
      </c>
      <c r="H86" s="89">
        <f>IF('SAISIE ASL'!N86&lt;&gt;"Non Mesuré",F86*G86,"")</f>
        <v>1</v>
      </c>
      <c r="I86" s="89"/>
      <c r="J86" s="89">
        <f>IF('SAISIE ASL'!N86="Non Mesuré",F86,0)</f>
        <v>0</v>
      </c>
      <c r="K86" s="89"/>
      <c r="L86" s="89">
        <f t="shared" si="4"/>
        <v>1</v>
      </c>
      <c r="M86" s="89"/>
      <c r="N86" s="90"/>
      <c r="O86" s="90"/>
      <c r="P86" s="91" t="str">
        <f>IF('SAISIE ASL'!G86=1,H86,"")</f>
        <v/>
      </c>
      <c r="Q86" s="91"/>
      <c r="R86" s="91" t="str">
        <f>IF('SAISIE ASL'!G86=1,J86,"")</f>
        <v/>
      </c>
      <c r="S86" s="91"/>
      <c r="T86" s="91" t="str">
        <f>IF('SAISIE ASL'!G86=1,L86,"")</f>
        <v/>
      </c>
      <c r="U86" s="92"/>
      <c r="V86" s="93"/>
      <c r="W86" s="91"/>
      <c r="X86" s="91" t="str">
        <f>IF('SAISIE ASL'!G86=2,H86,"")</f>
        <v/>
      </c>
      <c r="Y86" s="91"/>
      <c r="Z86" s="91" t="str">
        <f>IF('SAISIE ASL'!G86=2,J86,"")</f>
        <v/>
      </c>
      <c r="AA86" s="91"/>
      <c r="AB86" s="91" t="str">
        <f>IF('SAISIE ASL'!G86=2,L86,"")</f>
        <v/>
      </c>
      <c r="AC86" s="92"/>
      <c r="AD86" s="93"/>
      <c r="AE86" s="91"/>
      <c r="AF86" s="91">
        <f>IF('SAISIE ASL'!G86=3,H86,"")</f>
        <v>1</v>
      </c>
      <c r="AG86" s="91"/>
      <c r="AH86" s="91">
        <f>IF('SAISIE ASL'!G86=3,J86,"")</f>
        <v>0</v>
      </c>
      <c r="AI86" s="91"/>
      <c r="AJ86" s="91">
        <f>IF('SAISIE ASL'!G86=3,L86,"")</f>
        <v>1</v>
      </c>
      <c r="AK86" s="92"/>
      <c r="AL86" s="93"/>
      <c r="AM86" s="91"/>
      <c r="AN86" s="91" t="str">
        <f>IF('SAISIE ASL'!G86=4,H86,"")</f>
        <v/>
      </c>
      <c r="AO86" s="91"/>
      <c r="AP86" s="91" t="str">
        <f>IF('SAISIE ASL'!G86=4,J86,"")</f>
        <v/>
      </c>
      <c r="AQ86" s="91"/>
      <c r="AR86" s="91" t="str">
        <f>IF('SAISIE ASL'!G86=4,L86,"")</f>
        <v/>
      </c>
      <c r="AS86" s="92"/>
      <c r="AT86" s="93"/>
      <c r="AU86" s="89"/>
      <c r="AV86" s="91" t="str">
        <f>IF('SAISIE ASL'!G86=5,H86,"")</f>
        <v/>
      </c>
      <c r="AW86" s="91"/>
      <c r="AX86" s="91" t="str">
        <f>IF('SAISIE ASL'!G86=5,J86,"")</f>
        <v/>
      </c>
      <c r="AY86" s="91"/>
      <c r="AZ86" s="91" t="str">
        <f>IF('SAISIE ASL'!G86=5,L86,"")</f>
        <v/>
      </c>
      <c r="BA86" s="92"/>
      <c r="BB86" s="93"/>
      <c r="BC86" s="89"/>
      <c r="BD86" s="91" t="str">
        <f>IF('SAISIE ASL'!A86=31,H86,"")</f>
        <v/>
      </c>
      <c r="BE86" s="91"/>
      <c r="BF86" s="91" t="str">
        <f>IF('SAISIE ASL'!A86=31,J86,"")</f>
        <v/>
      </c>
      <c r="BG86" s="91"/>
      <c r="BH86" s="91" t="str">
        <f>IF('SAISIE ASL'!A86=31,L86,"")</f>
        <v/>
      </c>
      <c r="BI86" s="92"/>
      <c r="BJ86" s="93"/>
      <c r="BK86" s="94"/>
      <c r="BL86" s="91" t="str">
        <f>IF('SAISIE ASL'!A86=32,H86,"")</f>
        <v/>
      </c>
      <c r="BM86" s="91"/>
      <c r="BN86" s="91" t="str">
        <f>IF('SAISIE ASL'!A86=32,J86,"")</f>
        <v/>
      </c>
      <c r="BO86" s="91"/>
      <c r="BP86" s="91" t="str">
        <f>IF('SAISIE ASL'!A86=32,L86,"")</f>
        <v/>
      </c>
      <c r="BQ86" s="92"/>
      <c r="BR86" s="93"/>
      <c r="BS86" s="85"/>
      <c r="BT86" s="91">
        <f>IF('SAISIE ASL'!A86=33,H86,"")</f>
        <v>1</v>
      </c>
      <c r="BU86" s="91"/>
      <c r="BV86" s="91">
        <f>IF('SAISIE ASL'!A86=33,J86,"")</f>
        <v>0</v>
      </c>
      <c r="BW86" s="91"/>
      <c r="BX86" s="91">
        <f>IF('SAISIE ASL'!A86=33,L86,"")</f>
        <v>1</v>
      </c>
      <c r="BY86" s="92"/>
      <c r="BZ86" s="93"/>
    </row>
    <row r="87" spans="1:78" ht="15" x14ac:dyDescent="0.2">
      <c r="A87">
        <f>'SAISIE ASL'!J87</f>
        <v>0</v>
      </c>
      <c r="B87" t="str">
        <f>'SAISIE ASL'!K87</f>
        <v/>
      </c>
      <c r="C87" t="str">
        <f>'SAISIE ASL'!L87</f>
        <v>Le parking, et  les espaces extérieurs privatifs  (si existants)</v>
      </c>
      <c r="D87">
        <f>'SAISIE ASL'!M87</f>
        <v>0</v>
      </c>
      <c r="E87">
        <f>'SAISIE ASL'!N87</f>
        <v>0</v>
      </c>
      <c r="F87" s="89"/>
      <c r="G87" s="89"/>
      <c r="H87" s="89"/>
      <c r="I87" s="89"/>
      <c r="J87" s="89"/>
      <c r="K87" s="89"/>
      <c r="L87" s="89"/>
      <c r="M87" s="89"/>
      <c r="N87" s="90"/>
      <c r="O87" s="90"/>
      <c r="P87" s="91"/>
      <c r="Q87" s="91"/>
      <c r="R87" s="91"/>
      <c r="S87" s="91"/>
      <c r="T87" s="91"/>
      <c r="U87" s="92"/>
      <c r="V87" s="93"/>
      <c r="W87" s="91"/>
      <c r="X87" s="91"/>
      <c r="Y87" s="91"/>
      <c r="Z87" s="91"/>
      <c r="AA87" s="91"/>
      <c r="AB87" s="91"/>
      <c r="AC87" s="92"/>
      <c r="AD87" s="93"/>
      <c r="AE87" s="91"/>
      <c r="AF87" s="91"/>
      <c r="AG87" s="91"/>
      <c r="AH87" s="91"/>
      <c r="AI87" s="91"/>
      <c r="AJ87" s="91"/>
      <c r="AK87" s="92"/>
      <c r="AL87" s="93"/>
      <c r="AM87" s="91"/>
      <c r="AN87" s="91"/>
      <c r="AO87" s="91"/>
      <c r="AP87" s="91"/>
      <c r="AQ87" s="91"/>
      <c r="AR87" s="91"/>
      <c r="AS87" s="92"/>
      <c r="AT87" s="93"/>
      <c r="AU87" s="89"/>
      <c r="AV87" s="91"/>
      <c r="AW87" s="91"/>
      <c r="AX87" s="91"/>
      <c r="AY87" s="91"/>
      <c r="AZ87" s="91"/>
      <c r="BA87" s="92"/>
      <c r="BB87" s="93"/>
      <c r="BC87" s="89"/>
      <c r="BD87" s="91" t="str">
        <f>IF('SAISIE ASL'!A87=31,H87,"")</f>
        <v/>
      </c>
      <c r="BE87" s="91"/>
      <c r="BF87" s="91" t="str">
        <f>IF('SAISIE ASL'!A87=31,J87,"")</f>
        <v/>
      </c>
      <c r="BG87" s="91"/>
      <c r="BH87" s="91" t="str">
        <f>IF('SAISIE ASL'!A87=31,L87,"")</f>
        <v/>
      </c>
      <c r="BI87" s="92"/>
      <c r="BJ87" s="93"/>
      <c r="BK87" s="94"/>
      <c r="BL87" s="91" t="str">
        <f>IF('SAISIE ASL'!A87=32,H87,"")</f>
        <v/>
      </c>
      <c r="BM87" s="91"/>
      <c r="BN87" s="91" t="str">
        <f>IF('SAISIE ASL'!A87=32,J87,"")</f>
        <v/>
      </c>
      <c r="BO87" s="91"/>
      <c r="BP87" s="91" t="str">
        <f>IF('SAISIE ASL'!A87=32,L87,"")</f>
        <v/>
      </c>
      <c r="BQ87" s="92"/>
      <c r="BR87" s="93"/>
      <c r="BS87" s="85"/>
      <c r="BT87" s="91" t="str">
        <f>IF('SAISIE ASL'!A87=33,H87,"")</f>
        <v/>
      </c>
      <c r="BU87" s="91"/>
      <c r="BV87" s="91" t="str">
        <f>IF('SAISIE ASL'!A87=33,J87,"")</f>
        <v/>
      </c>
      <c r="BW87" s="91"/>
      <c r="BX87" s="91" t="str">
        <f>IF('SAISIE ASL'!A87=33,L87,"")</f>
        <v/>
      </c>
      <c r="BY87" s="92"/>
      <c r="BZ87" s="93"/>
    </row>
    <row r="88" spans="1:78" ht="15" x14ac:dyDescent="0.2">
      <c r="A88">
        <f>'SAISIE ASL'!J88</f>
        <v>12</v>
      </c>
      <c r="B88">
        <f>'SAISIE ASL'!K88</f>
        <v>73</v>
      </c>
      <c r="C88" t="str">
        <f>'SAISIE ASL'!L88</f>
        <v>Le site dispose d'un parking privé ou public à moins de 200 mètres de l'entrée de la structure ou du lieu de rendez-vous</v>
      </c>
      <c r="D88">
        <f>'SAISIE ASL'!M88</f>
        <v>3</v>
      </c>
      <c r="E88" t="str">
        <f>'SAISIE ASL'!N88</f>
        <v>OUI</v>
      </c>
      <c r="F88" s="89">
        <f>'SAISIE ASL'!M88</f>
        <v>3</v>
      </c>
      <c r="G88" s="89">
        <f>IF('SAISIE ASL'!N88="OUI",1,IF('SAISIE ASL'!N88="NON",0,IF('SAISIE ASL'!N88="Non Mesuré","",0)))</f>
        <v>1</v>
      </c>
      <c r="H88" s="89">
        <f>IF('SAISIE ASL'!N88&lt;&gt;"Non Mesuré",F88*G88,"")</f>
        <v>3</v>
      </c>
      <c r="I88" s="89"/>
      <c r="J88" s="89">
        <f>IF('SAISIE ASL'!N88="Non Mesuré",F88,0)</f>
        <v>0</v>
      </c>
      <c r="K88" s="89"/>
      <c r="L88" s="89">
        <f>F88-J88</f>
        <v>3</v>
      </c>
      <c r="M88" s="89"/>
      <c r="N88" s="90"/>
      <c r="O88" s="90"/>
      <c r="P88" s="91" t="str">
        <f>IF('SAISIE ASL'!G88=1,H88,"")</f>
        <v/>
      </c>
      <c r="Q88" s="91"/>
      <c r="R88" s="91" t="str">
        <f>IF('SAISIE ASL'!G88=1,J88,"")</f>
        <v/>
      </c>
      <c r="S88" s="91"/>
      <c r="T88" s="91" t="str">
        <f>IF('SAISIE ASL'!G88=1,L88,"")</f>
        <v/>
      </c>
      <c r="U88" s="92"/>
      <c r="V88" s="93"/>
      <c r="W88" s="91"/>
      <c r="X88" s="91" t="str">
        <f>IF('SAISIE ASL'!G88=2,H88,"")</f>
        <v/>
      </c>
      <c r="Y88" s="91"/>
      <c r="Z88" s="91" t="str">
        <f>IF('SAISIE ASL'!G88=2,J88,"")</f>
        <v/>
      </c>
      <c r="AA88" s="91"/>
      <c r="AB88" s="91" t="str">
        <f>IF('SAISIE ASL'!G88=2,L88,"")</f>
        <v/>
      </c>
      <c r="AC88" s="92"/>
      <c r="AD88" s="93"/>
      <c r="AE88" s="91"/>
      <c r="AF88" s="91" t="str">
        <f>IF('SAISIE ASL'!G88=3,H88,"")</f>
        <v/>
      </c>
      <c r="AG88" s="91"/>
      <c r="AH88" s="91" t="str">
        <f>IF('SAISIE ASL'!G88=3,J88,"")</f>
        <v/>
      </c>
      <c r="AI88" s="91"/>
      <c r="AJ88" s="91" t="str">
        <f>IF('SAISIE ASL'!G88=3,L88,"")</f>
        <v/>
      </c>
      <c r="AK88" s="92"/>
      <c r="AL88" s="93"/>
      <c r="AM88" s="91"/>
      <c r="AN88" s="91" t="str">
        <f>IF('SAISIE ASL'!G88=4,H88,"")</f>
        <v/>
      </c>
      <c r="AO88" s="91"/>
      <c r="AP88" s="91" t="str">
        <f>IF('SAISIE ASL'!G88=4,J88,"")</f>
        <v/>
      </c>
      <c r="AQ88" s="91"/>
      <c r="AR88" s="91" t="str">
        <f>IF('SAISIE ASL'!G88=4,L88,"")</f>
        <v/>
      </c>
      <c r="AS88" s="92"/>
      <c r="AT88" s="93"/>
      <c r="AU88" s="89"/>
      <c r="AV88" s="91">
        <f>IF('SAISIE ASL'!G88=5,H88,"")</f>
        <v>3</v>
      </c>
      <c r="AW88" s="91"/>
      <c r="AX88" s="91">
        <f>IF('SAISIE ASL'!G88=5,J88,"")</f>
        <v>0</v>
      </c>
      <c r="AY88" s="91"/>
      <c r="AZ88" s="91">
        <f>IF('SAISIE ASL'!G88=5,L88,"")</f>
        <v>3</v>
      </c>
      <c r="BA88" s="92"/>
      <c r="BB88" s="93"/>
      <c r="BC88" s="89"/>
      <c r="BD88" s="91" t="str">
        <f>IF('SAISIE ASL'!A88=31,H88,"")</f>
        <v/>
      </c>
      <c r="BE88" s="91"/>
      <c r="BF88" s="91" t="str">
        <f>IF('SAISIE ASL'!A88=31,J88,"")</f>
        <v/>
      </c>
      <c r="BG88" s="91"/>
      <c r="BH88" s="91" t="str">
        <f>IF('SAISIE ASL'!A88=31,L88,"")</f>
        <v/>
      </c>
      <c r="BI88" s="92"/>
      <c r="BJ88" s="93"/>
      <c r="BK88" s="94"/>
      <c r="BL88" s="91" t="str">
        <f>IF('SAISIE ASL'!A88=32,H88,"")</f>
        <v/>
      </c>
      <c r="BM88" s="91"/>
      <c r="BN88" s="91" t="str">
        <f>IF('SAISIE ASL'!A88=32,J88,"")</f>
        <v/>
      </c>
      <c r="BO88" s="91"/>
      <c r="BP88" s="91" t="str">
        <f>IF('SAISIE ASL'!A88=32,L88,"")</f>
        <v/>
      </c>
      <c r="BQ88" s="92"/>
      <c r="BR88" s="93"/>
      <c r="BS88" s="85"/>
      <c r="BT88" s="91" t="str">
        <f>IF('SAISIE ASL'!A88=33,H88,"")</f>
        <v/>
      </c>
      <c r="BU88" s="91"/>
      <c r="BV88" s="91" t="str">
        <f>IF('SAISIE ASL'!A88=33,J88,"")</f>
        <v/>
      </c>
      <c r="BW88" s="91"/>
      <c r="BX88" s="91" t="str">
        <f>IF('SAISIE ASL'!A88=33,L88,"")</f>
        <v/>
      </c>
      <c r="BY88" s="92"/>
      <c r="BZ88" s="93"/>
    </row>
    <row r="89" spans="1:78" ht="15" x14ac:dyDescent="0.2">
      <c r="A89">
        <f>'SAISIE ASL'!J89</f>
        <v>12</v>
      </c>
      <c r="B89">
        <f>'SAISIE ASL'!K89</f>
        <v>74</v>
      </c>
      <c r="C89" t="str">
        <f>'SAISIE ASL'!L89</f>
        <v>La structure dispose d'une solution de stationnement pour les moyens de locomotion alternatifs à la voiture.</v>
      </c>
      <c r="D89">
        <f>'SAISIE ASL'!M89</f>
        <v>1</v>
      </c>
      <c r="E89" t="str">
        <f>'SAISIE ASL'!N89</f>
        <v>OUI</v>
      </c>
      <c r="F89" s="89">
        <f>'SAISIE ASL'!M89</f>
        <v>1</v>
      </c>
      <c r="G89" s="89">
        <f>IF('SAISIE ASL'!N89="OUI",1,IF('SAISIE ASL'!N89="NON",0,IF('SAISIE ASL'!N89="Non Mesuré","",0)))</f>
        <v>1</v>
      </c>
      <c r="H89" s="89">
        <f>IF('SAISIE ASL'!N89&lt;&gt;"Non Mesuré",F89*G89,"")</f>
        <v>1</v>
      </c>
      <c r="I89" s="89"/>
      <c r="J89" s="89">
        <f>IF('SAISIE ASL'!N89="Non Mesuré",F89,0)</f>
        <v>0</v>
      </c>
      <c r="K89" s="89"/>
      <c r="L89" s="89">
        <f>F89-J89</f>
        <v>1</v>
      </c>
      <c r="M89" s="89"/>
      <c r="N89" s="90"/>
      <c r="O89" s="90"/>
      <c r="P89" s="91" t="str">
        <f>IF('SAISIE ASL'!G89=1,H89,"")</f>
        <v/>
      </c>
      <c r="Q89" s="91"/>
      <c r="R89" s="91" t="str">
        <f>IF('SAISIE ASL'!G89=1,J89,"")</f>
        <v/>
      </c>
      <c r="S89" s="91"/>
      <c r="T89" s="91" t="str">
        <f>IF('SAISIE ASL'!G89=1,L89,"")</f>
        <v/>
      </c>
      <c r="U89" s="92"/>
      <c r="V89" s="93"/>
      <c r="W89" s="91"/>
      <c r="X89" s="91" t="str">
        <f>IF('SAISIE ASL'!G89=2,H89,"")</f>
        <v/>
      </c>
      <c r="Y89" s="91"/>
      <c r="Z89" s="91" t="str">
        <f>IF('SAISIE ASL'!G89=2,J89,"")</f>
        <v/>
      </c>
      <c r="AA89" s="91"/>
      <c r="AB89" s="91" t="str">
        <f>IF('SAISIE ASL'!G89=2,L89,"")</f>
        <v/>
      </c>
      <c r="AC89" s="92"/>
      <c r="AD89" s="93"/>
      <c r="AE89" s="91"/>
      <c r="AF89" s="91" t="str">
        <f>IF('SAISIE ASL'!G89=3,H89,"")</f>
        <v/>
      </c>
      <c r="AG89" s="91"/>
      <c r="AH89" s="91" t="str">
        <f>IF('SAISIE ASL'!G89=3,J89,"")</f>
        <v/>
      </c>
      <c r="AI89" s="91"/>
      <c r="AJ89" s="91" t="str">
        <f>IF('SAISIE ASL'!G89=3,L89,"")</f>
        <v/>
      </c>
      <c r="AK89" s="92"/>
      <c r="AL89" s="93"/>
      <c r="AM89" s="91"/>
      <c r="AN89" s="91" t="str">
        <f>IF('SAISIE ASL'!G89=4,H89,"")</f>
        <v/>
      </c>
      <c r="AO89" s="91"/>
      <c r="AP89" s="91" t="str">
        <f>IF('SAISIE ASL'!G89=4,J89,"")</f>
        <v/>
      </c>
      <c r="AQ89" s="91"/>
      <c r="AR89" s="91" t="str">
        <f>IF('SAISIE ASL'!G89=4,L89,"")</f>
        <v/>
      </c>
      <c r="AS89" s="92"/>
      <c r="AT89" s="93"/>
      <c r="AU89" s="89"/>
      <c r="AV89" s="91">
        <f>IF('SAISIE ASL'!G89=5,H89,"")</f>
        <v>1</v>
      </c>
      <c r="AW89" s="91"/>
      <c r="AX89" s="91">
        <f>IF('SAISIE ASL'!G89=5,J89,"")</f>
        <v>0</v>
      </c>
      <c r="AY89" s="91"/>
      <c r="AZ89" s="91">
        <f>IF('SAISIE ASL'!G89=5,L89,"")</f>
        <v>1</v>
      </c>
      <c r="BA89" s="92"/>
      <c r="BB89" s="93"/>
      <c r="BC89" s="89"/>
      <c r="BD89" s="91" t="str">
        <f>IF('SAISIE ASL'!A89=31,H89,"")</f>
        <v/>
      </c>
      <c r="BE89" s="91"/>
      <c r="BF89" s="91" t="str">
        <f>IF('SAISIE ASL'!A89=31,J89,"")</f>
        <v/>
      </c>
      <c r="BG89" s="91"/>
      <c r="BH89" s="91" t="str">
        <f>IF('SAISIE ASL'!A89=31,L89,"")</f>
        <v/>
      </c>
      <c r="BI89" s="92"/>
      <c r="BJ89" s="93"/>
      <c r="BK89" s="94"/>
      <c r="BL89" s="91" t="str">
        <f>IF('SAISIE ASL'!A89=32,H89,"")</f>
        <v/>
      </c>
      <c r="BM89" s="91"/>
      <c r="BN89" s="91" t="str">
        <f>IF('SAISIE ASL'!A89=32,J89,"")</f>
        <v/>
      </c>
      <c r="BO89" s="91"/>
      <c r="BP89" s="91" t="str">
        <f>IF('SAISIE ASL'!A89=32,L89,"")</f>
        <v/>
      </c>
      <c r="BQ89" s="92"/>
      <c r="BR89" s="93"/>
      <c r="BS89" s="85"/>
      <c r="BT89" s="91" t="str">
        <f>IF('SAISIE ASL'!A89=33,H89,"")</f>
        <v/>
      </c>
      <c r="BU89" s="91"/>
      <c r="BV89" s="91" t="str">
        <f>IF('SAISIE ASL'!A89=33,J89,"")</f>
        <v/>
      </c>
      <c r="BW89" s="91"/>
      <c r="BX89" s="91" t="str">
        <f>IF('SAISIE ASL'!A89=33,L89,"")</f>
        <v/>
      </c>
      <c r="BY89" s="92"/>
      <c r="BZ89" s="93"/>
    </row>
    <row r="90" spans="1:78" ht="15" x14ac:dyDescent="0.2">
      <c r="A90">
        <f>'SAISIE ASL'!J90</f>
        <v>13</v>
      </c>
      <c r="B90">
        <f>'SAISIE ASL'!K90</f>
        <v>75</v>
      </c>
      <c r="C90" t="str">
        <f>'SAISIE ASL'!L90</f>
        <v xml:space="preserve">Les extérieurs privatifs de la structure sont propres. </v>
      </c>
      <c r="D90">
        <f>'SAISIE ASL'!M90</f>
        <v>3</v>
      </c>
      <c r="E90" t="str">
        <f>'SAISIE ASL'!N90</f>
        <v>Très Satisfaisant</v>
      </c>
      <c r="F90" s="89">
        <f>'SAISIE ASL'!M90</f>
        <v>3</v>
      </c>
      <c r="G90" s="89">
        <f>IF('SAISIE ASL'!N90="Très Satisfaisant",1,IF('SAISIE ASL'!N90="Satisfaisant",0.75,IF('SAISIE ASL'!N90="Insatisfaisant",0.25,IF('SAISIE ASL'!N90="Très Insatisfaisant",0,IF('SAISIE ASL'!N90="Non Mesuré","",0)))))</f>
        <v>1</v>
      </c>
      <c r="H90" s="89">
        <f>IF('SAISIE ASL'!N90&lt;&gt;"Non Mesuré",F90*G90,"")</f>
        <v>3</v>
      </c>
      <c r="I90" s="89"/>
      <c r="J90" s="89">
        <f>IF('SAISIE ASL'!N90="Non Mesuré",F90,0)</f>
        <v>0</v>
      </c>
      <c r="K90" s="89"/>
      <c r="L90" s="89">
        <f>F90-J90</f>
        <v>3</v>
      </c>
      <c r="M90" s="89"/>
      <c r="N90" s="90"/>
      <c r="O90" s="90"/>
      <c r="P90" s="91" t="str">
        <f>IF('SAISIE ASL'!G90=1,H90,"")</f>
        <v/>
      </c>
      <c r="Q90" s="91"/>
      <c r="R90" s="91" t="str">
        <f>IF('SAISIE ASL'!G90=1,J90,"")</f>
        <v/>
      </c>
      <c r="S90" s="91"/>
      <c r="T90" s="91" t="str">
        <f>IF('SAISIE ASL'!G90=1,L90,"")</f>
        <v/>
      </c>
      <c r="U90" s="92"/>
      <c r="V90" s="93"/>
      <c r="W90" s="91"/>
      <c r="X90" s="91" t="str">
        <f>IF('SAISIE ASL'!G90=2,H90,"")</f>
        <v/>
      </c>
      <c r="Y90" s="91"/>
      <c r="Z90" s="91" t="str">
        <f>IF('SAISIE ASL'!G90=2,J90,"")</f>
        <v/>
      </c>
      <c r="AA90" s="91"/>
      <c r="AB90" s="91" t="str">
        <f>IF('SAISIE ASL'!G90=2,L90,"")</f>
        <v/>
      </c>
      <c r="AC90" s="92"/>
      <c r="AD90" s="93"/>
      <c r="AE90" s="91"/>
      <c r="AF90" s="91">
        <f>IF('SAISIE ASL'!G90=3,H90,"")</f>
        <v>3</v>
      </c>
      <c r="AG90" s="91"/>
      <c r="AH90" s="91">
        <f>IF('SAISIE ASL'!G90=3,J90,"")</f>
        <v>0</v>
      </c>
      <c r="AI90" s="91"/>
      <c r="AJ90" s="91">
        <f>IF('SAISIE ASL'!G90=3,L90,"")</f>
        <v>3</v>
      </c>
      <c r="AK90" s="92"/>
      <c r="AL90" s="93"/>
      <c r="AM90" s="91"/>
      <c r="AN90" s="91" t="str">
        <f>IF('SAISIE ASL'!G90=4,H90,"")</f>
        <v/>
      </c>
      <c r="AO90" s="91"/>
      <c r="AP90" s="91" t="str">
        <f>IF('SAISIE ASL'!G90=4,J90,"")</f>
        <v/>
      </c>
      <c r="AQ90" s="91"/>
      <c r="AR90" s="91" t="str">
        <f>IF('SAISIE ASL'!G90=4,L90,"")</f>
        <v/>
      </c>
      <c r="AS90" s="92"/>
      <c r="AT90" s="93"/>
      <c r="AU90" s="89"/>
      <c r="AV90" s="91" t="str">
        <f>IF('SAISIE ASL'!G90=5,H90,"")</f>
        <v/>
      </c>
      <c r="AW90" s="91"/>
      <c r="AX90" s="91" t="str">
        <f>IF('SAISIE ASL'!G90=5,J90,"")</f>
        <v/>
      </c>
      <c r="AY90" s="91"/>
      <c r="AZ90" s="91" t="str">
        <f>IF('SAISIE ASL'!G90=5,L90,"")</f>
        <v/>
      </c>
      <c r="BA90" s="92"/>
      <c r="BB90" s="93"/>
      <c r="BC90" s="89"/>
      <c r="BD90" s="91">
        <f>IF('SAISIE ASL'!A90=31,H90,"")</f>
        <v>3</v>
      </c>
      <c r="BE90" s="91"/>
      <c r="BF90" s="91">
        <f>IF('SAISIE ASL'!A90=31,J90,"")</f>
        <v>0</v>
      </c>
      <c r="BG90" s="91"/>
      <c r="BH90" s="91">
        <f>IF('SAISIE ASL'!A90=31,L90,"")</f>
        <v>3</v>
      </c>
      <c r="BI90" s="92"/>
      <c r="BJ90" s="93"/>
      <c r="BK90" s="94"/>
      <c r="BL90" s="91" t="str">
        <f>IF('SAISIE ASL'!A90=32,H90,"")</f>
        <v/>
      </c>
      <c r="BM90" s="91"/>
      <c r="BN90" s="91" t="str">
        <f>IF('SAISIE ASL'!A90=32,J90,"")</f>
        <v/>
      </c>
      <c r="BO90" s="91"/>
      <c r="BP90" s="91" t="str">
        <f>IF('SAISIE ASL'!A90=32,L90,"")</f>
        <v/>
      </c>
      <c r="BQ90" s="92"/>
      <c r="BR90" s="93"/>
      <c r="BS90" s="85"/>
      <c r="BT90" s="91" t="str">
        <f>IF('SAISIE ASL'!A90=33,H90,"")</f>
        <v/>
      </c>
      <c r="BU90" s="91"/>
      <c r="BV90" s="91" t="str">
        <f>IF('SAISIE ASL'!A90=33,J90,"")</f>
        <v/>
      </c>
      <c r="BW90" s="91"/>
      <c r="BX90" s="91" t="str">
        <f>IF('SAISIE ASL'!A90=33,L90,"")</f>
        <v/>
      </c>
      <c r="BY90" s="92"/>
      <c r="BZ90" s="93"/>
    </row>
    <row r="91" spans="1:78" ht="15" x14ac:dyDescent="0.2">
      <c r="A91">
        <f>'SAISIE ASL'!J91</f>
        <v>13</v>
      </c>
      <c r="B91">
        <f>'SAISIE ASL'!K91</f>
        <v>76</v>
      </c>
      <c r="C91" t="str">
        <f>'SAISIE ASL'!L91</f>
        <v xml:space="preserve">Les extérieurs privatifs à la structure sont en bon état. </v>
      </c>
      <c r="D91">
        <f>'SAISIE ASL'!M91</f>
        <v>3</v>
      </c>
      <c r="E91" t="str">
        <f>'SAISIE ASL'!N91</f>
        <v>Très Satisfaisant</v>
      </c>
      <c r="F91" s="89">
        <f>'SAISIE ASL'!M91</f>
        <v>3</v>
      </c>
      <c r="G91" s="89">
        <f>IF('SAISIE ASL'!N91="Très Satisfaisant",1,IF('SAISIE ASL'!N91="Satisfaisant",0.75,IF('SAISIE ASL'!N91="Insatisfaisant",0.25,IF('SAISIE ASL'!N91="Très Insatisfaisant",0,IF('SAISIE ASL'!N91="Non Mesuré","",0)))))</f>
        <v>1</v>
      </c>
      <c r="H91" s="89">
        <f>IF('SAISIE ASL'!N91&lt;&gt;"Non Mesuré",F91*G91,"")</f>
        <v>3</v>
      </c>
      <c r="I91" s="89"/>
      <c r="J91" s="89">
        <f>IF('SAISIE ASL'!N91="Non Mesuré",F91,0)</f>
        <v>0</v>
      </c>
      <c r="K91" s="89"/>
      <c r="L91" s="89">
        <f>F91-J91</f>
        <v>3</v>
      </c>
      <c r="M91" s="89"/>
      <c r="N91" s="90"/>
      <c r="O91" s="90"/>
      <c r="P91" s="91" t="str">
        <f>IF('SAISIE ASL'!G91=1,H91,"")</f>
        <v/>
      </c>
      <c r="Q91" s="91"/>
      <c r="R91" s="91" t="str">
        <f>IF('SAISIE ASL'!G91=1,J91,"")</f>
        <v/>
      </c>
      <c r="S91" s="91"/>
      <c r="T91" s="91" t="str">
        <f>IF('SAISIE ASL'!G91=1,L91,"")</f>
        <v/>
      </c>
      <c r="U91" s="92"/>
      <c r="V91" s="93"/>
      <c r="W91" s="91"/>
      <c r="X91" s="91" t="str">
        <f>IF('SAISIE ASL'!G91=2,H91,"")</f>
        <v/>
      </c>
      <c r="Y91" s="91"/>
      <c r="Z91" s="91" t="str">
        <f>IF('SAISIE ASL'!G91=2,J91,"")</f>
        <v/>
      </c>
      <c r="AA91" s="91"/>
      <c r="AB91" s="91" t="str">
        <f>IF('SAISIE ASL'!G91=2,L91,"")</f>
        <v/>
      </c>
      <c r="AC91" s="92"/>
      <c r="AD91" s="93"/>
      <c r="AE91" s="91"/>
      <c r="AF91" s="91">
        <f>IF('SAISIE ASL'!G91=3,H91,"")</f>
        <v>3</v>
      </c>
      <c r="AG91" s="91"/>
      <c r="AH91" s="91">
        <f>IF('SAISIE ASL'!G91=3,J91,"")</f>
        <v>0</v>
      </c>
      <c r="AI91" s="91"/>
      <c r="AJ91" s="91">
        <f>IF('SAISIE ASL'!G91=3,L91,"")</f>
        <v>3</v>
      </c>
      <c r="AK91" s="92"/>
      <c r="AL91" s="93"/>
      <c r="AM91" s="91"/>
      <c r="AN91" s="91" t="str">
        <f>IF('SAISIE ASL'!G91=4,H91,"")</f>
        <v/>
      </c>
      <c r="AO91" s="91"/>
      <c r="AP91" s="91" t="str">
        <f>IF('SAISIE ASL'!G91=4,J91,"")</f>
        <v/>
      </c>
      <c r="AQ91" s="91"/>
      <c r="AR91" s="91" t="str">
        <f>IF('SAISIE ASL'!G91=4,L91,"")</f>
        <v/>
      </c>
      <c r="AS91" s="92"/>
      <c r="AT91" s="93"/>
      <c r="AU91" s="89"/>
      <c r="AV91" s="91" t="str">
        <f>IF('SAISIE ASL'!G91=5,H91,"")</f>
        <v/>
      </c>
      <c r="AW91" s="91"/>
      <c r="AX91" s="91" t="str">
        <f>IF('SAISIE ASL'!G91=5,J91,"")</f>
        <v/>
      </c>
      <c r="AY91" s="91"/>
      <c r="AZ91" s="91" t="str">
        <f>IF('SAISIE ASL'!G91=5,L91,"")</f>
        <v/>
      </c>
      <c r="BA91" s="92"/>
      <c r="BB91" s="93"/>
      <c r="BC91" s="89"/>
      <c r="BD91" s="91" t="str">
        <f>IF('SAISIE ASL'!A91=31,H91,"")</f>
        <v/>
      </c>
      <c r="BE91" s="91"/>
      <c r="BF91" s="91" t="str">
        <f>IF('SAISIE ASL'!A91=31,J91,"")</f>
        <v/>
      </c>
      <c r="BG91" s="91"/>
      <c r="BH91" s="91" t="str">
        <f>IF('SAISIE ASL'!A91=31,L91,"")</f>
        <v/>
      </c>
      <c r="BI91" s="92"/>
      <c r="BJ91" s="93"/>
      <c r="BK91" s="94"/>
      <c r="BL91" s="91">
        <f>IF('SAISIE ASL'!A91=32,H91,"")</f>
        <v>3</v>
      </c>
      <c r="BM91" s="91"/>
      <c r="BN91" s="91">
        <f>IF('SAISIE ASL'!A91=32,J91,"")</f>
        <v>0</v>
      </c>
      <c r="BO91" s="91"/>
      <c r="BP91" s="91">
        <f>IF('SAISIE ASL'!A91=32,L91,"")</f>
        <v>3</v>
      </c>
      <c r="BQ91" s="92"/>
      <c r="BR91" s="93"/>
      <c r="BS91" s="85"/>
      <c r="BT91" s="91" t="str">
        <f>IF('SAISIE ASL'!A91=33,H91,"")</f>
        <v/>
      </c>
      <c r="BU91" s="91"/>
      <c r="BV91" s="91" t="str">
        <f>IF('SAISIE ASL'!A91=33,J91,"")</f>
        <v/>
      </c>
      <c r="BW91" s="91"/>
      <c r="BX91" s="91" t="str">
        <f>IF('SAISIE ASL'!A91=33,L91,"")</f>
        <v/>
      </c>
      <c r="BY91" s="92"/>
      <c r="BZ91" s="93"/>
    </row>
    <row r="92" spans="1:78" ht="15" x14ac:dyDescent="0.2">
      <c r="A92">
        <f>'SAISIE ASL'!J92</f>
        <v>13</v>
      </c>
      <c r="B92">
        <f>'SAISIE ASL'!K92</f>
        <v>77</v>
      </c>
      <c r="C92" t="str">
        <f>'SAISIE ASL'!L92</f>
        <v>L'ensemble des extérieurs est bien éclairé.</v>
      </c>
      <c r="D92">
        <f>'SAISIE ASL'!M92</f>
        <v>3</v>
      </c>
      <c r="E92" t="str">
        <f>'SAISIE ASL'!N92</f>
        <v>OUI</v>
      </c>
      <c r="F92" s="89">
        <f>'SAISIE ASL'!M92</f>
        <v>3</v>
      </c>
      <c r="G92" s="89">
        <f>IF('SAISIE ASL'!N92="OUI",1,IF('SAISIE ASL'!N92="NON",0,IF('SAISIE ASL'!N92="Non Mesuré","",0)))</f>
        <v>1</v>
      </c>
      <c r="H92" s="89">
        <f>IF('SAISIE ASL'!N92&lt;&gt;"Non Mesuré",F92*G92,"")</f>
        <v>3</v>
      </c>
      <c r="I92" s="89"/>
      <c r="J92" s="89">
        <f>IF('SAISIE ASL'!N92="Non Mesuré",F92,0)</f>
        <v>0</v>
      </c>
      <c r="K92" s="89"/>
      <c r="L92" s="89">
        <f>F92-J92</f>
        <v>3</v>
      </c>
      <c r="M92" s="89"/>
      <c r="N92" s="90"/>
      <c r="O92" s="90"/>
      <c r="P92" s="91" t="str">
        <f>IF('SAISIE ASL'!G92=1,H92,"")</f>
        <v/>
      </c>
      <c r="Q92" s="91"/>
      <c r="R92" s="91" t="str">
        <f>IF('SAISIE ASL'!G92=1,J92,"")</f>
        <v/>
      </c>
      <c r="S92" s="91"/>
      <c r="T92" s="91" t="str">
        <f>IF('SAISIE ASL'!G92=1,L92,"")</f>
        <v/>
      </c>
      <c r="U92" s="92"/>
      <c r="V92" s="93"/>
      <c r="W92" s="91"/>
      <c r="X92" s="91" t="str">
        <f>IF('SAISIE ASL'!G92=2,H92,"")</f>
        <v/>
      </c>
      <c r="Y92" s="91"/>
      <c r="Z92" s="91" t="str">
        <f>IF('SAISIE ASL'!G92=2,J92,"")</f>
        <v/>
      </c>
      <c r="AA92" s="91"/>
      <c r="AB92" s="91" t="str">
        <f>IF('SAISIE ASL'!G92=2,L92,"")</f>
        <v/>
      </c>
      <c r="AC92" s="92"/>
      <c r="AD92" s="93"/>
      <c r="AE92" s="91"/>
      <c r="AF92" s="91">
        <f>IF('SAISIE ASL'!G92=3,H92,"")</f>
        <v>3</v>
      </c>
      <c r="AG92" s="91"/>
      <c r="AH92" s="91">
        <f>IF('SAISIE ASL'!G92=3,J92,"")</f>
        <v>0</v>
      </c>
      <c r="AI92" s="91"/>
      <c r="AJ92" s="91">
        <f>IF('SAISIE ASL'!G92=3,L92,"")</f>
        <v>3</v>
      </c>
      <c r="AK92" s="92"/>
      <c r="AL92" s="93"/>
      <c r="AM92" s="91"/>
      <c r="AN92" s="91" t="str">
        <f>IF('SAISIE ASL'!G92=4,H92,"")</f>
        <v/>
      </c>
      <c r="AO92" s="91"/>
      <c r="AP92" s="91" t="str">
        <f>IF('SAISIE ASL'!G92=4,J92,"")</f>
        <v/>
      </c>
      <c r="AQ92" s="91"/>
      <c r="AR92" s="91" t="str">
        <f>IF('SAISIE ASL'!G92=4,L92,"")</f>
        <v/>
      </c>
      <c r="AS92" s="92"/>
      <c r="AT92" s="93"/>
      <c r="AU92" s="89"/>
      <c r="AV92" s="91" t="str">
        <f>IF('SAISIE ASL'!G92=5,H92,"")</f>
        <v/>
      </c>
      <c r="AW92" s="91"/>
      <c r="AX92" s="91" t="str">
        <f>IF('SAISIE ASL'!G92=5,J92,"")</f>
        <v/>
      </c>
      <c r="AY92" s="91"/>
      <c r="AZ92" s="91" t="str">
        <f>IF('SAISIE ASL'!G92=5,L92,"")</f>
        <v/>
      </c>
      <c r="BA92" s="92"/>
      <c r="BB92" s="93"/>
      <c r="BC92" s="89"/>
      <c r="BD92" s="91" t="str">
        <f>IF('SAISIE ASL'!A92=31,H92,"")</f>
        <v/>
      </c>
      <c r="BE92" s="91"/>
      <c r="BF92" s="91" t="str">
        <f>IF('SAISIE ASL'!A92=31,J92,"")</f>
        <v/>
      </c>
      <c r="BG92" s="91"/>
      <c r="BH92" s="91" t="str">
        <f>IF('SAISIE ASL'!A92=31,L92,"")</f>
        <v/>
      </c>
      <c r="BI92" s="92"/>
      <c r="BJ92" s="93"/>
      <c r="BK92" s="94"/>
      <c r="BL92" s="91" t="str">
        <f>IF('SAISIE ASL'!A92=32,H92,"")</f>
        <v/>
      </c>
      <c r="BM92" s="91"/>
      <c r="BN92" s="91" t="str">
        <f>IF('SAISIE ASL'!A92=32,J92,"")</f>
        <v/>
      </c>
      <c r="BO92" s="91"/>
      <c r="BP92" s="91" t="str">
        <f>IF('SAISIE ASL'!A92=32,L92,"")</f>
        <v/>
      </c>
      <c r="BQ92" s="92"/>
      <c r="BR92" s="93"/>
      <c r="BS92" s="85"/>
      <c r="BT92" s="91">
        <f>IF('SAISIE ASL'!A92=33,H92,"")</f>
        <v>3</v>
      </c>
      <c r="BU92" s="91"/>
      <c r="BV92" s="91">
        <f>IF('SAISIE ASL'!A92=33,J92,"")</f>
        <v>0</v>
      </c>
      <c r="BW92" s="91"/>
      <c r="BX92" s="91">
        <f>IF('SAISIE ASL'!A92=33,L92,"")</f>
        <v>3</v>
      </c>
      <c r="BY92" s="92"/>
      <c r="BZ92" s="93"/>
    </row>
    <row r="93" spans="1:78" ht="15" x14ac:dyDescent="0.2">
      <c r="A93">
        <f>'SAISIE ASL'!J93</f>
        <v>0</v>
      </c>
      <c r="B93" t="str">
        <f>'SAISIE ASL'!K93</f>
        <v/>
      </c>
      <c r="C93" t="str">
        <f>'SAISIE ASL'!L93</f>
        <v>Les affichages  extérieurs</v>
      </c>
      <c r="D93">
        <f>'SAISIE ASL'!M93</f>
        <v>0</v>
      </c>
      <c r="E93">
        <f>'SAISIE ASL'!N93</f>
        <v>0</v>
      </c>
      <c r="F93" s="89"/>
      <c r="G93" s="89"/>
      <c r="H93" s="89"/>
      <c r="I93" s="89"/>
      <c r="J93" s="89"/>
      <c r="K93" s="89"/>
      <c r="L93" s="89"/>
      <c r="M93" s="89"/>
      <c r="N93" s="90"/>
      <c r="O93" s="90"/>
      <c r="P93" s="91"/>
      <c r="Q93" s="91"/>
      <c r="R93" s="91"/>
      <c r="S93" s="91"/>
      <c r="T93" s="91"/>
      <c r="U93" s="92"/>
      <c r="V93" s="93"/>
      <c r="W93" s="91"/>
      <c r="X93" s="91"/>
      <c r="Y93" s="91"/>
      <c r="Z93" s="91"/>
      <c r="AA93" s="91"/>
      <c r="AB93" s="91"/>
      <c r="AC93" s="92"/>
      <c r="AD93" s="93"/>
      <c r="AE93" s="91"/>
      <c r="AF93" s="91"/>
      <c r="AG93" s="91"/>
      <c r="AH93" s="91"/>
      <c r="AI93" s="91"/>
      <c r="AJ93" s="91"/>
      <c r="AK93" s="92"/>
      <c r="AL93" s="93"/>
      <c r="AM93" s="91"/>
      <c r="AN93" s="91"/>
      <c r="AO93" s="91"/>
      <c r="AP93" s="91"/>
      <c r="AQ93" s="91"/>
      <c r="AR93" s="91"/>
      <c r="AS93" s="92"/>
      <c r="AT93" s="93"/>
      <c r="AU93" s="89"/>
      <c r="AV93" s="91"/>
      <c r="AW93" s="91"/>
      <c r="AX93" s="91"/>
      <c r="AY93" s="91"/>
      <c r="AZ93" s="91"/>
      <c r="BA93" s="92"/>
      <c r="BB93" s="93"/>
      <c r="BC93" s="89"/>
      <c r="BD93" s="91" t="str">
        <f>IF('SAISIE ASL'!A93=31,H93,"")</f>
        <v/>
      </c>
      <c r="BE93" s="91"/>
      <c r="BF93" s="91" t="str">
        <f>IF('SAISIE ASL'!A93=31,J93,"")</f>
        <v/>
      </c>
      <c r="BG93" s="91"/>
      <c r="BH93" s="91" t="str">
        <f>IF('SAISIE ASL'!A93=31,L93,"")</f>
        <v/>
      </c>
      <c r="BI93" s="92"/>
      <c r="BJ93" s="93"/>
      <c r="BK93" s="94"/>
      <c r="BL93" s="91" t="str">
        <f>IF('SAISIE ASL'!A93=32,H93,"")</f>
        <v/>
      </c>
      <c r="BM93" s="91"/>
      <c r="BN93" s="91" t="str">
        <f>IF('SAISIE ASL'!A93=32,J93,"")</f>
        <v/>
      </c>
      <c r="BO93" s="91"/>
      <c r="BP93" s="91" t="str">
        <f>IF('SAISIE ASL'!A93=32,L93,"")</f>
        <v/>
      </c>
      <c r="BQ93" s="92"/>
      <c r="BR93" s="93"/>
      <c r="BS93" s="85"/>
      <c r="BT93" s="91" t="str">
        <f>IF('SAISIE ASL'!A93=33,H93,"")</f>
        <v/>
      </c>
      <c r="BU93" s="91"/>
      <c r="BV93" s="91" t="str">
        <f>IF('SAISIE ASL'!A93=33,J93,"")</f>
        <v/>
      </c>
      <c r="BW93" s="91"/>
      <c r="BX93" s="91" t="str">
        <f>IF('SAISIE ASL'!A93=33,L93,"")</f>
        <v/>
      </c>
      <c r="BY93" s="92"/>
      <c r="BZ93" s="93"/>
    </row>
    <row r="94" spans="1:78" ht="15" x14ac:dyDescent="0.2">
      <c r="A94">
        <f>'SAISIE ASL'!J94</f>
        <v>2</v>
      </c>
      <c r="B94">
        <f>'SAISIE ASL'!K94</f>
        <v>78</v>
      </c>
      <c r="C94" t="str">
        <f>'SAISIE ASL'!L94</f>
        <v>La plaque Qualité Tourisme™ est apposée à l'entrée de la structure.</v>
      </c>
      <c r="D94">
        <f>'SAISIE ASL'!M94</f>
        <v>3</v>
      </c>
      <c r="E94" t="str">
        <f>'SAISIE ASL'!N94</f>
        <v>Non Mesuré</v>
      </c>
      <c r="F94" s="89">
        <f>'SAISIE ASL'!M94</f>
        <v>3</v>
      </c>
      <c r="G94" s="89" t="str">
        <f>IF('SAISIE ASL'!N94="OUI",1,IF('SAISIE ASL'!N94="NON",0,IF('SAISIE ASL'!N94="Non Mesuré","",0)))</f>
        <v/>
      </c>
      <c r="H94" s="89" t="str">
        <f>IF('SAISIE ASL'!N94&lt;&gt;"Non Mesuré",F94*G94,"")</f>
        <v/>
      </c>
      <c r="I94" s="89"/>
      <c r="J94" s="89">
        <f>IF('SAISIE ASL'!N94="Non Mesuré",F94,0)</f>
        <v>3</v>
      </c>
      <c r="K94" s="89"/>
      <c r="L94" s="89">
        <f t="shared" ref="L94:L101" si="5">F94-J94</f>
        <v>0</v>
      </c>
      <c r="M94" s="89"/>
      <c r="N94" s="90"/>
      <c r="O94" s="90"/>
      <c r="P94" s="91" t="str">
        <f>IF('SAISIE ASL'!G94=1,H94,"")</f>
        <v/>
      </c>
      <c r="Q94" s="91"/>
      <c r="R94" s="91">
        <f>IF('SAISIE ASL'!G94=1,J94,"")</f>
        <v>3</v>
      </c>
      <c r="S94" s="91"/>
      <c r="T94" s="91">
        <f>IF('SAISIE ASL'!G94=1,L94,"")</f>
        <v>0</v>
      </c>
      <c r="U94" s="92"/>
      <c r="V94" s="93"/>
      <c r="W94" s="91"/>
      <c r="X94" s="91" t="str">
        <f>IF('SAISIE ASL'!G94=2,H94,"")</f>
        <v/>
      </c>
      <c r="Y94" s="91"/>
      <c r="Z94" s="91" t="str">
        <f>IF('SAISIE ASL'!G94=2,J94,"")</f>
        <v/>
      </c>
      <c r="AA94" s="91"/>
      <c r="AB94" s="91" t="str">
        <f>IF('SAISIE ASL'!G94=2,L94,"")</f>
        <v/>
      </c>
      <c r="AC94" s="92"/>
      <c r="AD94" s="93"/>
      <c r="AE94" s="91"/>
      <c r="AF94" s="91" t="str">
        <f>IF('SAISIE ASL'!G94=3,H94,"")</f>
        <v/>
      </c>
      <c r="AG94" s="91"/>
      <c r="AH94" s="91" t="str">
        <f>IF('SAISIE ASL'!G94=3,J94,"")</f>
        <v/>
      </c>
      <c r="AI94" s="91"/>
      <c r="AJ94" s="91" t="str">
        <f>IF('SAISIE ASL'!G94=3,L94,"")</f>
        <v/>
      </c>
      <c r="AK94" s="92"/>
      <c r="AL94" s="93"/>
      <c r="AM94" s="91"/>
      <c r="AN94" s="91" t="str">
        <f>IF('SAISIE ASL'!G94=4,H94,"")</f>
        <v/>
      </c>
      <c r="AO94" s="91"/>
      <c r="AP94" s="91" t="str">
        <f>IF('SAISIE ASL'!G94=4,J94,"")</f>
        <v/>
      </c>
      <c r="AQ94" s="91"/>
      <c r="AR94" s="91" t="str">
        <f>IF('SAISIE ASL'!G94=4,L94,"")</f>
        <v/>
      </c>
      <c r="AS94" s="92"/>
      <c r="AT94" s="93"/>
      <c r="AU94" s="89"/>
      <c r="AV94" s="91" t="str">
        <f>IF('SAISIE ASL'!G94=5,H94,"")</f>
        <v/>
      </c>
      <c r="AW94" s="91"/>
      <c r="AX94" s="91" t="str">
        <f>IF('SAISIE ASL'!G94=5,J94,"")</f>
        <v/>
      </c>
      <c r="AY94" s="91"/>
      <c r="AZ94" s="91" t="str">
        <f>IF('SAISIE ASL'!G94=5,L94,"")</f>
        <v/>
      </c>
      <c r="BA94" s="92"/>
      <c r="BB94" s="93"/>
      <c r="BC94" s="89"/>
      <c r="BD94" s="91" t="str">
        <f>IF('SAISIE ASL'!A94=31,H94,"")</f>
        <v/>
      </c>
      <c r="BE94" s="91"/>
      <c r="BF94" s="91" t="str">
        <f>IF('SAISIE ASL'!A94=31,J94,"")</f>
        <v/>
      </c>
      <c r="BG94" s="91"/>
      <c r="BH94" s="91" t="str">
        <f>IF('SAISIE ASL'!A94=31,L94,"")</f>
        <v/>
      </c>
      <c r="BI94" s="92"/>
      <c r="BJ94" s="93"/>
      <c r="BK94" s="94"/>
      <c r="BL94" s="91" t="str">
        <f>IF('SAISIE ASL'!A94=32,H94,"")</f>
        <v/>
      </c>
      <c r="BM94" s="91"/>
      <c r="BN94" s="91" t="str">
        <f>IF('SAISIE ASL'!A94=32,J94,"")</f>
        <v/>
      </c>
      <c r="BO94" s="91"/>
      <c r="BP94" s="91" t="str">
        <f>IF('SAISIE ASL'!A94=32,L94,"")</f>
        <v/>
      </c>
      <c r="BQ94" s="92"/>
      <c r="BR94" s="93"/>
      <c r="BS94" s="85"/>
      <c r="BT94" s="91" t="str">
        <f>IF('SAISIE ASL'!A94=33,H94,"")</f>
        <v/>
      </c>
      <c r="BU94" s="91"/>
      <c r="BV94" s="91" t="str">
        <f>IF('SAISIE ASL'!A94=33,J94,"")</f>
        <v/>
      </c>
      <c r="BW94" s="91"/>
      <c r="BX94" s="91" t="str">
        <f>IF('SAISIE ASL'!A94=33,L94,"")</f>
        <v/>
      </c>
      <c r="BY94" s="92"/>
      <c r="BZ94" s="93"/>
    </row>
    <row r="95" spans="1:78" ht="15" x14ac:dyDescent="0.2">
      <c r="A95">
        <f>'SAISIE ASL'!J95</f>
        <v>16</v>
      </c>
      <c r="B95">
        <f>'SAISIE ASL'!K95</f>
        <v>79</v>
      </c>
      <c r="C95" t="str">
        <f>'SAISIE ASL'!L95</f>
        <v>Un panneau d'informations est visible depuis l'extérieur.</v>
      </c>
      <c r="D95">
        <f>'SAISIE ASL'!M95</f>
        <v>3</v>
      </c>
      <c r="E95" t="str">
        <f>'SAISIE ASL'!N95</f>
        <v>OUI</v>
      </c>
      <c r="F95" s="89">
        <f>'SAISIE ASL'!M95</f>
        <v>3</v>
      </c>
      <c r="G95" s="89">
        <f>IF('SAISIE ASL'!N95="OUI",1,IF('SAISIE ASL'!N95="NON",0,IF('SAISIE ASL'!N95="Non Mesuré","",0)))</f>
        <v>1</v>
      </c>
      <c r="H95" s="89">
        <f>IF('SAISIE ASL'!N95&lt;&gt;"Non Mesuré",F95*G95,"")</f>
        <v>3</v>
      </c>
      <c r="I95" s="89"/>
      <c r="J95" s="89">
        <f>IF('SAISIE ASL'!N95="Non Mesuré",F95,0)</f>
        <v>0</v>
      </c>
      <c r="K95" s="89"/>
      <c r="L95" s="89">
        <f t="shared" si="5"/>
        <v>3</v>
      </c>
      <c r="M95" s="89"/>
      <c r="N95" s="90"/>
      <c r="O95" s="90"/>
      <c r="P95" s="91">
        <f>IF('SAISIE ASL'!G95=1,H95,"")</f>
        <v>3</v>
      </c>
      <c r="Q95" s="91"/>
      <c r="R95" s="91">
        <f>IF('SAISIE ASL'!G95=1,J95,"")</f>
        <v>0</v>
      </c>
      <c r="S95" s="91"/>
      <c r="T95" s="91">
        <f>IF('SAISIE ASL'!G95=1,L95,"")</f>
        <v>3</v>
      </c>
      <c r="U95" s="92"/>
      <c r="V95" s="93"/>
      <c r="W95" s="91"/>
      <c r="X95" s="91" t="str">
        <f>IF('SAISIE ASL'!G95=2,H95,"")</f>
        <v/>
      </c>
      <c r="Y95" s="91"/>
      <c r="Z95" s="91" t="str">
        <f>IF('SAISIE ASL'!G95=2,J95,"")</f>
        <v/>
      </c>
      <c r="AA95" s="91"/>
      <c r="AB95" s="91" t="str">
        <f>IF('SAISIE ASL'!G95=2,L95,"")</f>
        <v/>
      </c>
      <c r="AC95" s="92"/>
      <c r="AD95" s="93"/>
      <c r="AE95" s="91"/>
      <c r="AF95" s="91" t="str">
        <f>IF('SAISIE ASL'!G95=3,H95,"")</f>
        <v/>
      </c>
      <c r="AG95" s="91"/>
      <c r="AH95" s="91" t="str">
        <f>IF('SAISIE ASL'!G95=3,J95,"")</f>
        <v/>
      </c>
      <c r="AI95" s="91"/>
      <c r="AJ95" s="91" t="str">
        <f>IF('SAISIE ASL'!G95=3,L95,"")</f>
        <v/>
      </c>
      <c r="AK95" s="92"/>
      <c r="AL95" s="93"/>
      <c r="AM95" s="91"/>
      <c r="AN95" s="91" t="str">
        <f>IF('SAISIE ASL'!G95=4,H95,"")</f>
        <v/>
      </c>
      <c r="AO95" s="91"/>
      <c r="AP95" s="91" t="str">
        <f>IF('SAISIE ASL'!G95=4,J95,"")</f>
        <v/>
      </c>
      <c r="AQ95" s="91"/>
      <c r="AR95" s="91" t="str">
        <f>IF('SAISIE ASL'!G95=4,L95,"")</f>
        <v/>
      </c>
      <c r="AS95" s="92"/>
      <c r="AT95" s="93"/>
      <c r="AU95" s="89"/>
      <c r="AV95" s="91" t="str">
        <f>IF('SAISIE ASL'!G95=5,H95,"")</f>
        <v/>
      </c>
      <c r="AW95" s="91"/>
      <c r="AX95" s="91" t="str">
        <f>IF('SAISIE ASL'!G95=5,J95,"")</f>
        <v/>
      </c>
      <c r="AY95" s="91"/>
      <c r="AZ95" s="91" t="str">
        <f>IF('SAISIE ASL'!G95=5,L95,"")</f>
        <v/>
      </c>
      <c r="BA95" s="92"/>
      <c r="BB95" s="93"/>
      <c r="BC95" s="89"/>
      <c r="BD95" s="91" t="str">
        <f>IF('SAISIE ASL'!A95=31,H95,"")</f>
        <v/>
      </c>
      <c r="BE95" s="91"/>
      <c r="BF95" s="91" t="str">
        <f>IF('SAISIE ASL'!A95=31,J95,"")</f>
        <v/>
      </c>
      <c r="BG95" s="91"/>
      <c r="BH95" s="91" t="str">
        <f>IF('SAISIE ASL'!A95=31,L95,"")</f>
        <v/>
      </c>
      <c r="BI95" s="92"/>
      <c r="BJ95" s="93"/>
      <c r="BK95" s="94"/>
      <c r="BL95" s="91" t="str">
        <f>IF('SAISIE ASL'!A95=32,H95,"")</f>
        <v/>
      </c>
      <c r="BM95" s="91"/>
      <c r="BN95" s="91" t="str">
        <f>IF('SAISIE ASL'!A95=32,J95,"")</f>
        <v/>
      </c>
      <c r="BO95" s="91"/>
      <c r="BP95" s="91" t="str">
        <f>IF('SAISIE ASL'!A95=32,L95,"")</f>
        <v/>
      </c>
      <c r="BQ95" s="92"/>
      <c r="BR95" s="93"/>
      <c r="BS95" s="85"/>
      <c r="BT95" s="91" t="str">
        <f>IF('SAISIE ASL'!A95=33,H95,"")</f>
        <v/>
      </c>
      <c r="BU95" s="91"/>
      <c r="BV95" s="91" t="str">
        <f>IF('SAISIE ASL'!A95=33,J95,"")</f>
        <v/>
      </c>
      <c r="BW95" s="91"/>
      <c r="BX95" s="91" t="str">
        <f>IF('SAISIE ASL'!A95=33,L95,"")</f>
        <v/>
      </c>
      <c r="BY95" s="92"/>
      <c r="BZ95" s="93"/>
    </row>
    <row r="96" spans="1:78" ht="15" x14ac:dyDescent="0.2">
      <c r="A96">
        <f>'SAISIE ASL'!J96</f>
        <v>16</v>
      </c>
      <c r="B96">
        <f>'SAISIE ASL'!K96</f>
        <v>80</v>
      </c>
      <c r="C96" t="str">
        <f>'SAISIE ASL'!L96</f>
        <v>Le panneau d'informations mentionne toutes les informations pratiques sur les activités et les conditions d'accès.</v>
      </c>
      <c r="D96">
        <f>'SAISIE ASL'!M96</f>
        <v>3</v>
      </c>
      <c r="E96" t="str">
        <f>'SAISIE ASL'!N96</f>
        <v>OUI</v>
      </c>
      <c r="F96" s="89">
        <f>'SAISIE ASL'!M96</f>
        <v>3</v>
      </c>
      <c r="G96" s="89">
        <f>IF('SAISIE ASL'!N96="OUI",1,IF('SAISIE ASL'!N96="NON",0,IF('SAISIE ASL'!N96="Non Mesuré","",0)))</f>
        <v>1</v>
      </c>
      <c r="H96" s="89">
        <f>IF('SAISIE ASL'!N96&lt;&gt;"Non Mesuré",F96*G96,"")</f>
        <v>3</v>
      </c>
      <c r="I96" s="89"/>
      <c r="J96" s="89">
        <f>IF('SAISIE ASL'!N96="Non Mesuré",F96,0)</f>
        <v>0</v>
      </c>
      <c r="K96" s="89"/>
      <c r="L96" s="89">
        <f t="shared" si="5"/>
        <v>3</v>
      </c>
      <c r="M96" s="89"/>
      <c r="N96" s="90"/>
      <c r="O96" s="90"/>
      <c r="P96" s="91">
        <f>IF('SAISIE ASL'!G96=1,H96,"")</f>
        <v>3</v>
      </c>
      <c r="Q96" s="91"/>
      <c r="R96" s="91">
        <f>IF('SAISIE ASL'!G96=1,J96,"")</f>
        <v>0</v>
      </c>
      <c r="S96" s="91"/>
      <c r="T96" s="91">
        <f>IF('SAISIE ASL'!G96=1,L96,"")</f>
        <v>3</v>
      </c>
      <c r="U96" s="92"/>
      <c r="V96" s="93"/>
      <c r="W96" s="91"/>
      <c r="X96" s="91" t="str">
        <f>IF('SAISIE ASL'!G96=2,H96,"")</f>
        <v/>
      </c>
      <c r="Y96" s="91"/>
      <c r="Z96" s="91" t="str">
        <f>IF('SAISIE ASL'!G96=2,J96,"")</f>
        <v/>
      </c>
      <c r="AA96" s="91"/>
      <c r="AB96" s="91" t="str">
        <f>IF('SAISIE ASL'!G96=2,L96,"")</f>
        <v/>
      </c>
      <c r="AC96" s="92"/>
      <c r="AD96" s="93"/>
      <c r="AE96" s="91"/>
      <c r="AF96" s="91" t="str">
        <f>IF('SAISIE ASL'!G96=3,H96,"")</f>
        <v/>
      </c>
      <c r="AG96" s="91"/>
      <c r="AH96" s="91" t="str">
        <f>IF('SAISIE ASL'!G96=3,J96,"")</f>
        <v/>
      </c>
      <c r="AI96" s="91"/>
      <c r="AJ96" s="91" t="str">
        <f>IF('SAISIE ASL'!G96=3,L96,"")</f>
        <v/>
      </c>
      <c r="AK96" s="92"/>
      <c r="AL96" s="93"/>
      <c r="AM96" s="91"/>
      <c r="AN96" s="91" t="str">
        <f>IF('SAISIE ASL'!G96=4,H96,"")</f>
        <v/>
      </c>
      <c r="AO96" s="91"/>
      <c r="AP96" s="91" t="str">
        <f>IF('SAISIE ASL'!G96=4,J96,"")</f>
        <v/>
      </c>
      <c r="AQ96" s="91"/>
      <c r="AR96" s="91" t="str">
        <f>IF('SAISIE ASL'!G96=4,L96,"")</f>
        <v/>
      </c>
      <c r="AS96" s="92"/>
      <c r="AT96" s="93"/>
      <c r="AU96" s="89"/>
      <c r="AV96" s="91" t="str">
        <f>IF('SAISIE ASL'!G96=5,H96,"")</f>
        <v/>
      </c>
      <c r="AW96" s="91"/>
      <c r="AX96" s="91" t="str">
        <f>IF('SAISIE ASL'!G96=5,J96,"")</f>
        <v/>
      </c>
      <c r="AY96" s="91"/>
      <c r="AZ96" s="91" t="str">
        <f>IF('SAISIE ASL'!G96=5,L96,"")</f>
        <v/>
      </c>
      <c r="BA96" s="92"/>
      <c r="BB96" s="93"/>
      <c r="BC96" s="89"/>
      <c r="BD96" s="91" t="str">
        <f>IF('SAISIE ASL'!A96=31,H96,"")</f>
        <v/>
      </c>
      <c r="BE96" s="91"/>
      <c r="BF96" s="91" t="str">
        <f>IF('SAISIE ASL'!A96=31,J96,"")</f>
        <v/>
      </c>
      <c r="BG96" s="91"/>
      <c r="BH96" s="91" t="str">
        <f>IF('SAISIE ASL'!A96=31,L96,"")</f>
        <v/>
      </c>
      <c r="BI96" s="92"/>
      <c r="BJ96" s="93"/>
      <c r="BK96" s="94"/>
      <c r="BL96" s="91" t="str">
        <f>IF('SAISIE ASL'!A96=32,H96,"")</f>
        <v/>
      </c>
      <c r="BM96" s="91"/>
      <c r="BN96" s="91" t="str">
        <f>IF('SAISIE ASL'!A96=32,J96,"")</f>
        <v/>
      </c>
      <c r="BO96" s="91"/>
      <c r="BP96" s="91" t="str">
        <f>IF('SAISIE ASL'!A96=32,L96,"")</f>
        <v/>
      </c>
      <c r="BQ96" s="92"/>
      <c r="BR96" s="93"/>
      <c r="BS96" s="85"/>
      <c r="BT96" s="91" t="str">
        <f>IF('SAISIE ASL'!A96=33,H96,"")</f>
        <v/>
      </c>
      <c r="BU96" s="91"/>
      <c r="BV96" s="91" t="str">
        <f>IF('SAISIE ASL'!A96=33,J96,"")</f>
        <v/>
      </c>
      <c r="BW96" s="91"/>
      <c r="BX96" s="91" t="str">
        <f>IF('SAISIE ASL'!A96=33,L96,"")</f>
        <v/>
      </c>
      <c r="BY96" s="92"/>
      <c r="BZ96" s="93"/>
    </row>
    <row r="97" spans="1:78" ht="15" x14ac:dyDescent="0.2">
      <c r="A97">
        <f>'SAISIE ASL'!J97</f>
        <v>16</v>
      </c>
      <c r="B97">
        <f>'SAISIE ASL'!K97</f>
        <v>81</v>
      </c>
      <c r="C97" t="str">
        <f>'SAISIE ASL'!L97</f>
        <v>Les informations sont soigneusement affichées et à jour.</v>
      </c>
      <c r="D97">
        <f>'SAISIE ASL'!M97</f>
        <v>1</v>
      </c>
      <c r="E97" t="str">
        <f>'SAISIE ASL'!N97</f>
        <v>OUI</v>
      </c>
      <c r="F97" s="89">
        <f>'SAISIE ASL'!M97</f>
        <v>1</v>
      </c>
      <c r="G97" s="89">
        <f>IF('SAISIE ASL'!N97="OUI",1,IF('SAISIE ASL'!N97="NON",0,IF('SAISIE ASL'!N97="Non Mesuré","",0)))</f>
        <v>1</v>
      </c>
      <c r="H97" s="89">
        <f>IF('SAISIE ASL'!N97&lt;&gt;"Non Mesuré",F97*G97,"")</f>
        <v>1</v>
      </c>
      <c r="I97" s="89"/>
      <c r="J97" s="89">
        <f>IF('SAISIE ASL'!N97="Non Mesuré",F97,0)</f>
        <v>0</v>
      </c>
      <c r="K97" s="89"/>
      <c r="L97" s="89">
        <f t="shared" si="5"/>
        <v>1</v>
      </c>
      <c r="M97" s="89"/>
      <c r="N97" s="90"/>
      <c r="O97" s="90"/>
      <c r="P97" s="91">
        <f>IF('SAISIE ASL'!G97=1,H97,"")</f>
        <v>1</v>
      </c>
      <c r="Q97" s="91"/>
      <c r="R97" s="91">
        <f>IF('SAISIE ASL'!G97=1,J97,"")</f>
        <v>0</v>
      </c>
      <c r="S97" s="91"/>
      <c r="T97" s="91">
        <f>IF('SAISIE ASL'!G97=1,L97,"")</f>
        <v>1</v>
      </c>
      <c r="U97" s="92"/>
      <c r="V97" s="93"/>
      <c r="W97" s="91"/>
      <c r="X97" s="91" t="str">
        <f>IF('SAISIE ASL'!G97=2,H97,"")</f>
        <v/>
      </c>
      <c r="Y97" s="91"/>
      <c r="Z97" s="91" t="str">
        <f>IF('SAISIE ASL'!G97=2,J97,"")</f>
        <v/>
      </c>
      <c r="AA97" s="91"/>
      <c r="AB97" s="91" t="str">
        <f>IF('SAISIE ASL'!G97=2,L97,"")</f>
        <v/>
      </c>
      <c r="AC97" s="92"/>
      <c r="AD97" s="93"/>
      <c r="AE97" s="91"/>
      <c r="AF97" s="91" t="str">
        <f>IF('SAISIE ASL'!G97=3,H97,"")</f>
        <v/>
      </c>
      <c r="AG97" s="91"/>
      <c r="AH97" s="91" t="str">
        <f>IF('SAISIE ASL'!G97=3,J97,"")</f>
        <v/>
      </c>
      <c r="AI97" s="91"/>
      <c r="AJ97" s="91" t="str">
        <f>IF('SAISIE ASL'!G97=3,L97,"")</f>
        <v/>
      </c>
      <c r="AK97" s="92"/>
      <c r="AL97" s="93"/>
      <c r="AM97" s="91"/>
      <c r="AN97" s="91" t="str">
        <f>IF('SAISIE ASL'!G97=4,H97,"")</f>
        <v/>
      </c>
      <c r="AO97" s="91"/>
      <c r="AP97" s="91" t="str">
        <f>IF('SAISIE ASL'!G97=4,J97,"")</f>
        <v/>
      </c>
      <c r="AQ97" s="91"/>
      <c r="AR97" s="91" t="str">
        <f>IF('SAISIE ASL'!G97=4,L97,"")</f>
        <v/>
      </c>
      <c r="AS97" s="92"/>
      <c r="AT97" s="93"/>
      <c r="AU97" s="89"/>
      <c r="AV97" s="91" t="str">
        <f>IF('SAISIE ASL'!G97=5,H97,"")</f>
        <v/>
      </c>
      <c r="AW97" s="91"/>
      <c r="AX97" s="91" t="str">
        <f>IF('SAISIE ASL'!G97=5,J97,"")</f>
        <v/>
      </c>
      <c r="AY97" s="91"/>
      <c r="AZ97" s="91" t="str">
        <f>IF('SAISIE ASL'!G97=5,L97,"")</f>
        <v/>
      </c>
      <c r="BA97" s="92"/>
      <c r="BB97" s="93"/>
      <c r="BC97" s="89"/>
      <c r="BD97" s="91" t="str">
        <f>IF('SAISIE ASL'!A97=31,H97,"")</f>
        <v/>
      </c>
      <c r="BE97" s="91"/>
      <c r="BF97" s="91" t="str">
        <f>IF('SAISIE ASL'!A97=31,J97,"")</f>
        <v/>
      </c>
      <c r="BG97" s="91"/>
      <c r="BH97" s="91" t="str">
        <f>IF('SAISIE ASL'!A97=31,L97,"")</f>
        <v/>
      </c>
      <c r="BI97" s="92"/>
      <c r="BJ97" s="93"/>
      <c r="BK97" s="94"/>
      <c r="BL97" s="91" t="str">
        <f>IF('SAISIE ASL'!A97=32,H97,"")</f>
        <v/>
      </c>
      <c r="BM97" s="91"/>
      <c r="BN97" s="91" t="str">
        <f>IF('SAISIE ASL'!A97=32,J97,"")</f>
        <v/>
      </c>
      <c r="BO97" s="91"/>
      <c r="BP97" s="91" t="str">
        <f>IF('SAISIE ASL'!A97=32,L97,"")</f>
        <v/>
      </c>
      <c r="BQ97" s="92"/>
      <c r="BR97" s="93"/>
      <c r="BS97" s="85"/>
      <c r="BT97" s="91" t="str">
        <f>IF('SAISIE ASL'!A97=33,H97,"")</f>
        <v/>
      </c>
      <c r="BU97" s="91"/>
      <c r="BV97" s="91" t="str">
        <f>IF('SAISIE ASL'!A97=33,J97,"")</f>
        <v/>
      </c>
      <c r="BW97" s="91"/>
      <c r="BX97" s="91" t="str">
        <f>IF('SAISIE ASL'!A97=33,L97,"")</f>
        <v/>
      </c>
      <c r="BY97" s="92"/>
      <c r="BZ97" s="93"/>
    </row>
    <row r="98" spans="1:78" ht="15" x14ac:dyDescent="0.2">
      <c r="A98">
        <f>'SAISIE ASL'!J98</f>
        <v>16</v>
      </c>
      <c r="B98">
        <f>'SAISIE ASL'!K98</f>
        <v>82</v>
      </c>
      <c r="C98" t="str">
        <f>'SAISIE ASL'!L98</f>
        <v>Le panneau d'informations est propre.</v>
      </c>
      <c r="D98">
        <f>'SAISIE ASL'!M98</f>
        <v>3</v>
      </c>
      <c r="E98" t="str">
        <f>'SAISIE ASL'!N98</f>
        <v>Très Satisfaisant</v>
      </c>
      <c r="F98" s="89">
        <f>'SAISIE ASL'!M98</f>
        <v>3</v>
      </c>
      <c r="G98" s="89">
        <f>IF('SAISIE ASL'!N98="Très Satisfaisant",1,IF('SAISIE ASL'!N98="Satisfaisant",0.75,IF('SAISIE ASL'!N98="Insatisfaisant",0.25,IF('SAISIE ASL'!N98="Très Insatisfaisant",0,IF('SAISIE ASL'!N98="Non Mesuré","",0)))))</f>
        <v>1</v>
      </c>
      <c r="H98" s="89">
        <f>IF('SAISIE ASL'!N98&lt;&gt;"Non Mesuré",F98*G98,"")</f>
        <v>3</v>
      </c>
      <c r="I98" s="89"/>
      <c r="J98" s="89">
        <f>IF('SAISIE ASL'!N98="Non Mesuré",F98,0)</f>
        <v>0</v>
      </c>
      <c r="K98" s="89"/>
      <c r="L98" s="89">
        <f t="shared" si="5"/>
        <v>3</v>
      </c>
      <c r="M98" s="89"/>
      <c r="N98" s="90"/>
      <c r="O98" s="90"/>
      <c r="P98" s="91" t="str">
        <f>IF('SAISIE ASL'!G98=1,H98,"")</f>
        <v/>
      </c>
      <c r="Q98" s="91"/>
      <c r="R98" s="91" t="str">
        <f>IF('SAISIE ASL'!G98=1,J98,"")</f>
        <v/>
      </c>
      <c r="S98" s="91"/>
      <c r="T98" s="91" t="str">
        <f>IF('SAISIE ASL'!G98=1,L98,"")</f>
        <v/>
      </c>
      <c r="U98" s="92"/>
      <c r="V98" s="93"/>
      <c r="W98" s="91"/>
      <c r="X98" s="91" t="str">
        <f>IF('SAISIE ASL'!G98=2,H98,"")</f>
        <v/>
      </c>
      <c r="Y98" s="91"/>
      <c r="Z98" s="91" t="str">
        <f>IF('SAISIE ASL'!G98=2,J98,"")</f>
        <v/>
      </c>
      <c r="AA98" s="91"/>
      <c r="AB98" s="91" t="str">
        <f>IF('SAISIE ASL'!G98=2,L98,"")</f>
        <v/>
      </c>
      <c r="AC98" s="92"/>
      <c r="AD98" s="93"/>
      <c r="AE98" s="91"/>
      <c r="AF98" s="91">
        <f>IF('SAISIE ASL'!G98=3,H98,"")</f>
        <v>3</v>
      </c>
      <c r="AG98" s="91"/>
      <c r="AH98" s="91">
        <f>IF('SAISIE ASL'!G98=3,J98,"")</f>
        <v>0</v>
      </c>
      <c r="AI98" s="91"/>
      <c r="AJ98" s="91">
        <f>IF('SAISIE ASL'!G98=3,L98,"")</f>
        <v>3</v>
      </c>
      <c r="AK98" s="92"/>
      <c r="AL98" s="93"/>
      <c r="AM98" s="91"/>
      <c r="AN98" s="91" t="str">
        <f>IF('SAISIE ASL'!G98=4,H98,"")</f>
        <v/>
      </c>
      <c r="AO98" s="91"/>
      <c r="AP98" s="91" t="str">
        <f>IF('SAISIE ASL'!G98=4,J98,"")</f>
        <v/>
      </c>
      <c r="AQ98" s="91"/>
      <c r="AR98" s="91" t="str">
        <f>IF('SAISIE ASL'!G98=4,L98,"")</f>
        <v/>
      </c>
      <c r="AS98" s="92"/>
      <c r="AT98" s="93"/>
      <c r="AU98" s="89"/>
      <c r="AV98" s="91" t="str">
        <f>IF('SAISIE ASL'!G98=5,H98,"")</f>
        <v/>
      </c>
      <c r="AW98" s="91"/>
      <c r="AX98" s="91" t="str">
        <f>IF('SAISIE ASL'!G98=5,J98,"")</f>
        <v/>
      </c>
      <c r="AY98" s="91"/>
      <c r="AZ98" s="91" t="str">
        <f>IF('SAISIE ASL'!G98=5,L98,"")</f>
        <v/>
      </c>
      <c r="BA98" s="92"/>
      <c r="BB98" s="93"/>
      <c r="BC98" s="89"/>
      <c r="BD98" s="91">
        <f>IF('SAISIE ASL'!A98=31,H98,"")</f>
        <v>3</v>
      </c>
      <c r="BE98" s="91"/>
      <c r="BF98" s="91">
        <f>IF('SAISIE ASL'!A98=31,J98,"")</f>
        <v>0</v>
      </c>
      <c r="BG98" s="91"/>
      <c r="BH98" s="91">
        <f>IF('SAISIE ASL'!A98=31,L98,"")</f>
        <v>3</v>
      </c>
      <c r="BI98" s="92"/>
      <c r="BJ98" s="93"/>
      <c r="BK98" s="94"/>
      <c r="BL98" s="91" t="str">
        <f>IF('SAISIE ASL'!A98=32,H98,"")</f>
        <v/>
      </c>
      <c r="BM98" s="91"/>
      <c r="BN98" s="91" t="str">
        <f>IF('SAISIE ASL'!A98=32,J98,"")</f>
        <v/>
      </c>
      <c r="BO98" s="91"/>
      <c r="BP98" s="91" t="str">
        <f>IF('SAISIE ASL'!A98=32,L98,"")</f>
        <v/>
      </c>
      <c r="BQ98" s="92"/>
      <c r="BR98" s="93"/>
      <c r="BS98" s="85"/>
      <c r="BT98" s="91" t="str">
        <f>IF('SAISIE ASL'!A98=33,H98,"")</f>
        <v/>
      </c>
      <c r="BU98" s="91"/>
      <c r="BV98" s="91" t="str">
        <f>IF('SAISIE ASL'!A98=33,J98,"")</f>
        <v/>
      </c>
      <c r="BW98" s="91"/>
      <c r="BX98" s="91" t="str">
        <f>IF('SAISIE ASL'!A98=33,L98,"")</f>
        <v/>
      </c>
      <c r="BY98" s="92"/>
      <c r="BZ98" s="93"/>
    </row>
    <row r="99" spans="1:78" ht="15" x14ac:dyDescent="0.2">
      <c r="A99">
        <f>'SAISIE ASL'!J99</f>
        <v>16</v>
      </c>
      <c r="B99">
        <f>'SAISIE ASL'!K99</f>
        <v>83</v>
      </c>
      <c r="C99" t="str">
        <f>'SAISIE ASL'!L99</f>
        <v>Le panneau d'informations extérieur est en bon état.</v>
      </c>
      <c r="D99">
        <f>'SAISIE ASL'!M99</f>
        <v>3</v>
      </c>
      <c r="E99" t="str">
        <f>'SAISIE ASL'!N99</f>
        <v>Très Satisfaisant</v>
      </c>
      <c r="F99" s="89">
        <f>'SAISIE ASL'!M99</f>
        <v>3</v>
      </c>
      <c r="G99" s="89">
        <f>IF('SAISIE ASL'!N99="Très Satisfaisant",1,IF('SAISIE ASL'!N99="Satisfaisant",0.75,IF('SAISIE ASL'!N99="Insatisfaisant",0.25,IF('SAISIE ASL'!N99="Très Insatisfaisant",0,IF('SAISIE ASL'!N99="Non Mesuré","",0)))))</f>
        <v>1</v>
      </c>
      <c r="H99" s="89">
        <f>IF('SAISIE ASL'!N99&lt;&gt;"Non Mesuré",F99*G99,"")</f>
        <v>3</v>
      </c>
      <c r="I99" s="89"/>
      <c r="J99" s="89">
        <f>IF('SAISIE ASL'!N99="Non Mesuré",F99,0)</f>
        <v>0</v>
      </c>
      <c r="K99" s="89"/>
      <c r="L99" s="89">
        <f t="shared" si="5"/>
        <v>3</v>
      </c>
      <c r="M99" s="89"/>
      <c r="N99" s="90"/>
      <c r="O99" s="90"/>
      <c r="P99" s="91" t="str">
        <f>IF('SAISIE ASL'!G99=1,H99,"")</f>
        <v/>
      </c>
      <c r="Q99" s="91"/>
      <c r="R99" s="91" t="str">
        <f>IF('SAISIE ASL'!G99=1,J99,"")</f>
        <v/>
      </c>
      <c r="S99" s="91"/>
      <c r="T99" s="91" t="str">
        <f>IF('SAISIE ASL'!G99=1,L99,"")</f>
        <v/>
      </c>
      <c r="U99" s="92"/>
      <c r="V99" s="93"/>
      <c r="W99" s="91"/>
      <c r="X99" s="91" t="str">
        <f>IF('SAISIE ASL'!G99=2,H99,"")</f>
        <v/>
      </c>
      <c r="Y99" s="91"/>
      <c r="Z99" s="91" t="str">
        <f>IF('SAISIE ASL'!G99=2,J99,"")</f>
        <v/>
      </c>
      <c r="AA99" s="91"/>
      <c r="AB99" s="91" t="str">
        <f>IF('SAISIE ASL'!G99=2,L99,"")</f>
        <v/>
      </c>
      <c r="AC99" s="92"/>
      <c r="AD99" s="93"/>
      <c r="AE99" s="91"/>
      <c r="AF99" s="91">
        <f>IF('SAISIE ASL'!G99=3,H99,"")</f>
        <v>3</v>
      </c>
      <c r="AG99" s="91"/>
      <c r="AH99" s="91">
        <f>IF('SAISIE ASL'!G99=3,J99,"")</f>
        <v>0</v>
      </c>
      <c r="AI99" s="91"/>
      <c r="AJ99" s="91">
        <f>IF('SAISIE ASL'!G99=3,L99,"")</f>
        <v>3</v>
      </c>
      <c r="AK99" s="92"/>
      <c r="AL99" s="93"/>
      <c r="AM99" s="91"/>
      <c r="AN99" s="91" t="str">
        <f>IF('SAISIE ASL'!G99=4,H99,"")</f>
        <v/>
      </c>
      <c r="AO99" s="91"/>
      <c r="AP99" s="91" t="str">
        <f>IF('SAISIE ASL'!G99=4,J99,"")</f>
        <v/>
      </c>
      <c r="AQ99" s="91"/>
      <c r="AR99" s="91" t="str">
        <f>IF('SAISIE ASL'!G99=4,L99,"")</f>
        <v/>
      </c>
      <c r="AS99" s="92"/>
      <c r="AT99" s="93"/>
      <c r="AU99" s="89"/>
      <c r="AV99" s="91" t="str">
        <f>IF('SAISIE ASL'!G99=5,H99,"")</f>
        <v/>
      </c>
      <c r="AW99" s="91"/>
      <c r="AX99" s="91" t="str">
        <f>IF('SAISIE ASL'!G99=5,J99,"")</f>
        <v/>
      </c>
      <c r="AY99" s="91"/>
      <c r="AZ99" s="91" t="str">
        <f>IF('SAISIE ASL'!G99=5,L99,"")</f>
        <v/>
      </c>
      <c r="BA99" s="92"/>
      <c r="BB99" s="93"/>
      <c r="BC99" s="89"/>
      <c r="BD99" s="91" t="str">
        <f>IF('SAISIE ASL'!A99=31,H99,"")</f>
        <v/>
      </c>
      <c r="BE99" s="91"/>
      <c r="BF99" s="91" t="str">
        <f>IF('SAISIE ASL'!A99=31,J99,"")</f>
        <v/>
      </c>
      <c r="BG99" s="91"/>
      <c r="BH99" s="91" t="str">
        <f>IF('SAISIE ASL'!A99=31,L99,"")</f>
        <v/>
      </c>
      <c r="BI99" s="92"/>
      <c r="BJ99" s="93"/>
      <c r="BK99" s="94"/>
      <c r="BL99" s="91">
        <f>IF('SAISIE ASL'!A99=32,H99,"")</f>
        <v>3</v>
      </c>
      <c r="BM99" s="91"/>
      <c r="BN99" s="91">
        <f>IF('SAISIE ASL'!A99=32,J99,"")</f>
        <v>0</v>
      </c>
      <c r="BO99" s="91"/>
      <c r="BP99" s="91">
        <f>IF('SAISIE ASL'!A99=32,L99,"")</f>
        <v>3</v>
      </c>
      <c r="BQ99" s="92"/>
      <c r="BR99" s="93"/>
      <c r="BS99" s="85"/>
      <c r="BT99" s="91" t="str">
        <f>IF('SAISIE ASL'!A99=33,H99,"")</f>
        <v/>
      </c>
      <c r="BU99" s="91"/>
      <c r="BV99" s="91" t="str">
        <f>IF('SAISIE ASL'!A99=33,J99,"")</f>
        <v/>
      </c>
      <c r="BW99" s="91"/>
      <c r="BX99" s="91" t="str">
        <f>IF('SAISIE ASL'!A99=33,L99,"")</f>
        <v/>
      </c>
      <c r="BY99" s="92"/>
      <c r="BZ99" s="93"/>
    </row>
    <row r="100" spans="1:78" ht="15" x14ac:dyDescent="0.2">
      <c r="A100">
        <f>'SAISIE ASL'!J100</f>
        <v>200</v>
      </c>
      <c r="B100">
        <f>'SAISIE ASL'!K100</f>
        <v>84</v>
      </c>
      <c r="C100" t="str">
        <f>'SAISIE ASL'!L100</f>
        <v>Les affichages extérieurs sont traduits en au moins une langue étrangère.</v>
      </c>
      <c r="D100">
        <f>'SAISIE ASL'!M100</f>
        <v>3</v>
      </c>
      <c r="E100" t="str">
        <f>'SAISIE ASL'!N100</f>
        <v>OUI</v>
      </c>
      <c r="F100" s="89">
        <f>'SAISIE ASL'!M100</f>
        <v>3</v>
      </c>
      <c r="G100" s="89">
        <f>IF('SAISIE ASL'!N100="OUI",1,IF('SAISIE ASL'!N100="NON",0,IF('SAISIE ASL'!N100="Non Mesuré","",0)))</f>
        <v>1</v>
      </c>
      <c r="H100" s="89">
        <f>IF('SAISIE ASL'!N100&lt;&gt;"Non Mesuré",F100*G100,"")</f>
        <v>3</v>
      </c>
      <c r="I100" s="89"/>
      <c r="J100" s="89">
        <f>IF('SAISIE ASL'!N100="Non Mesuré",F100,0)</f>
        <v>0</v>
      </c>
      <c r="K100" s="89"/>
      <c r="L100" s="89">
        <f t="shared" si="5"/>
        <v>3</v>
      </c>
      <c r="M100" s="89"/>
      <c r="N100" s="90"/>
      <c r="O100" s="90"/>
      <c r="P100" s="91">
        <f>IF('SAISIE ASL'!G100=1,H100,"")</f>
        <v>3</v>
      </c>
      <c r="Q100" s="91"/>
      <c r="R100" s="91">
        <f>IF('SAISIE ASL'!G100=1,J100,"")</f>
        <v>0</v>
      </c>
      <c r="S100" s="91"/>
      <c r="T100" s="91">
        <f>IF('SAISIE ASL'!G100=1,L100,"")</f>
        <v>3</v>
      </c>
      <c r="U100" s="92"/>
      <c r="V100" s="93"/>
      <c r="W100" s="91"/>
      <c r="X100" s="91" t="str">
        <f>IF('SAISIE ASL'!G100=2,H100,"")</f>
        <v/>
      </c>
      <c r="Y100" s="91"/>
      <c r="Z100" s="91" t="str">
        <f>IF('SAISIE ASL'!G100=2,J100,"")</f>
        <v/>
      </c>
      <c r="AA100" s="91"/>
      <c r="AB100" s="91" t="str">
        <f>IF('SAISIE ASL'!G100=2,L100,"")</f>
        <v/>
      </c>
      <c r="AC100" s="92"/>
      <c r="AD100" s="93"/>
      <c r="AE100" s="91"/>
      <c r="AF100" s="91" t="str">
        <f>IF('SAISIE ASL'!G100=3,H100,"")</f>
        <v/>
      </c>
      <c r="AG100" s="91"/>
      <c r="AH100" s="91" t="str">
        <f>IF('SAISIE ASL'!G100=3,J100,"")</f>
        <v/>
      </c>
      <c r="AI100" s="91"/>
      <c r="AJ100" s="91" t="str">
        <f>IF('SAISIE ASL'!G100=3,L100,"")</f>
        <v/>
      </c>
      <c r="AK100" s="92"/>
      <c r="AL100" s="93"/>
      <c r="AM100" s="91"/>
      <c r="AN100" s="91" t="str">
        <f>IF('SAISIE ASL'!G100=4,H100,"")</f>
        <v/>
      </c>
      <c r="AO100" s="91"/>
      <c r="AP100" s="91" t="str">
        <f>IF('SAISIE ASL'!G100=4,J100,"")</f>
        <v/>
      </c>
      <c r="AQ100" s="91"/>
      <c r="AR100" s="91" t="str">
        <f>IF('SAISIE ASL'!G100=4,L100,"")</f>
        <v/>
      </c>
      <c r="AS100" s="92"/>
      <c r="AT100" s="93"/>
      <c r="AU100" s="89"/>
      <c r="AV100" s="91" t="str">
        <f>IF('SAISIE ASL'!G100=5,H100,"")</f>
        <v/>
      </c>
      <c r="AW100" s="91"/>
      <c r="AX100" s="91" t="str">
        <f>IF('SAISIE ASL'!G100=5,J100,"")</f>
        <v/>
      </c>
      <c r="AY100" s="91"/>
      <c r="AZ100" s="91" t="str">
        <f>IF('SAISIE ASL'!G100=5,L100,"")</f>
        <v/>
      </c>
      <c r="BA100" s="92"/>
      <c r="BB100" s="93"/>
      <c r="BC100" s="89"/>
      <c r="BD100" s="91" t="str">
        <f>IF('SAISIE ASL'!A100=31,H100,"")</f>
        <v/>
      </c>
      <c r="BE100" s="91"/>
      <c r="BF100" s="91" t="str">
        <f>IF('SAISIE ASL'!A100=31,J100,"")</f>
        <v/>
      </c>
      <c r="BG100" s="91"/>
      <c r="BH100" s="91" t="str">
        <f>IF('SAISIE ASL'!A100=31,L100,"")</f>
        <v/>
      </c>
      <c r="BI100" s="92"/>
      <c r="BJ100" s="93"/>
      <c r="BK100" s="94"/>
      <c r="BL100" s="91" t="str">
        <f>IF('SAISIE ASL'!A100=32,H100,"")</f>
        <v/>
      </c>
      <c r="BM100" s="91"/>
      <c r="BN100" s="91" t="str">
        <f>IF('SAISIE ASL'!A100=32,J100,"")</f>
        <v/>
      </c>
      <c r="BO100" s="91"/>
      <c r="BP100" s="91" t="str">
        <f>IF('SAISIE ASL'!A100=32,L100,"")</f>
        <v/>
      </c>
      <c r="BQ100" s="92"/>
      <c r="BR100" s="93"/>
      <c r="BS100" s="85"/>
      <c r="BT100" s="91" t="str">
        <f>IF('SAISIE ASL'!A100=33,H100,"")</f>
        <v/>
      </c>
      <c r="BU100" s="91"/>
      <c r="BV100" s="91" t="str">
        <f>IF('SAISIE ASL'!A100=33,J100,"")</f>
        <v/>
      </c>
      <c r="BW100" s="91"/>
      <c r="BX100" s="91" t="str">
        <f>IF('SAISIE ASL'!A100=33,L100,"")</f>
        <v/>
      </c>
      <c r="BY100" s="92"/>
      <c r="BZ100" s="93"/>
    </row>
    <row r="101" spans="1:78" ht="15" x14ac:dyDescent="0.2">
      <c r="A101">
        <f>'SAISIE ASL'!J101</f>
        <v>200</v>
      </c>
      <c r="B101">
        <f>'SAISIE ASL'!K101</f>
        <v>85</v>
      </c>
      <c r="C101" t="str">
        <f>'SAISIE ASL'!L101</f>
        <v>Les affichages extérieurs sont traduits dans une deuxième langue étrangère.</v>
      </c>
      <c r="D101">
        <f>'SAISIE ASL'!M101</f>
        <v>3</v>
      </c>
      <c r="E101" t="str">
        <f>'SAISIE ASL'!N101</f>
        <v>OUI</v>
      </c>
      <c r="F101" s="89">
        <f>'SAISIE ASL'!M101</f>
        <v>3</v>
      </c>
      <c r="G101" s="89">
        <f>IF('SAISIE ASL'!N101="OUI",1,IF('SAISIE ASL'!N101="NON",0,IF('SAISIE ASL'!N101="Non Mesuré","",0)))</f>
        <v>1</v>
      </c>
      <c r="H101" s="89">
        <f>IF('SAISIE ASL'!N101&lt;&gt;"Non Mesuré",F101*G101,"")</f>
        <v>3</v>
      </c>
      <c r="I101" s="89"/>
      <c r="J101" s="89">
        <f>IF('SAISIE ASL'!N101="Non Mesuré",F101,0)</f>
        <v>0</v>
      </c>
      <c r="K101" s="89"/>
      <c r="L101" s="89">
        <f t="shared" si="5"/>
        <v>3</v>
      </c>
      <c r="M101" s="89"/>
      <c r="N101" s="90"/>
      <c r="O101" s="90"/>
      <c r="P101" s="91">
        <f>IF('SAISIE ASL'!G101=1,H101,"")</f>
        <v>3</v>
      </c>
      <c r="Q101" s="91"/>
      <c r="R101" s="91">
        <f>IF('SAISIE ASL'!G101=1,J101,"")</f>
        <v>0</v>
      </c>
      <c r="S101" s="91"/>
      <c r="T101" s="91">
        <f>IF('SAISIE ASL'!G101=1,L101,"")</f>
        <v>3</v>
      </c>
      <c r="U101" s="92"/>
      <c r="V101" s="93"/>
      <c r="W101" s="91"/>
      <c r="X101" s="91" t="str">
        <f>IF('SAISIE ASL'!G101=2,H101,"")</f>
        <v/>
      </c>
      <c r="Y101" s="91"/>
      <c r="Z101" s="91" t="str">
        <f>IF('SAISIE ASL'!G101=2,J101,"")</f>
        <v/>
      </c>
      <c r="AA101" s="91"/>
      <c r="AB101" s="91" t="str">
        <f>IF('SAISIE ASL'!G101=2,L101,"")</f>
        <v/>
      </c>
      <c r="AC101" s="92"/>
      <c r="AD101" s="93"/>
      <c r="AE101" s="91"/>
      <c r="AF101" s="91" t="str">
        <f>IF('SAISIE ASL'!G101=3,H101,"")</f>
        <v/>
      </c>
      <c r="AG101" s="91"/>
      <c r="AH101" s="91" t="str">
        <f>IF('SAISIE ASL'!G101=3,J101,"")</f>
        <v/>
      </c>
      <c r="AI101" s="91"/>
      <c r="AJ101" s="91" t="str">
        <f>IF('SAISIE ASL'!G101=3,L101,"")</f>
        <v/>
      </c>
      <c r="AK101" s="92"/>
      <c r="AL101" s="93"/>
      <c r="AM101" s="91"/>
      <c r="AN101" s="91" t="str">
        <f>IF('SAISIE ASL'!G101=4,H101,"")</f>
        <v/>
      </c>
      <c r="AO101" s="91"/>
      <c r="AP101" s="91" t="str">
        <f>IF('SAISIE ASL'!G101=4,J101,"")</f>
        <v/>
      </c>
      <c r="AQ101" s="91"/>
      <c r="AR101" s="91" t="str">
        <f>IF('SAISIE ASL'!G101=4,L101,"")</f>
        <v/>
      </c>
      <c r="AS101" s="92"/>
      <c r="AT101" s="93"/>
      <c r="AU101" s="89"/>
      <c r="AV101" s="91" t="str">
        <f>IF('SAISIE ASL'!G101=5,H101,"")</f>
        <v/>
      </c>
      <c r="AW101" s="91"/>
      <c r="AX101" s="91" t="str">
        <f>IF('SAISIE ASL'!G101=5,J101,"")</f>
        <v/>
      </c>
      <c r="AY101" s="91"/>
      <c r="AZ101" s="91" t="str">
        <f>IF('SAISIE ASL'!G101=5,L101,"")</f>
        <v/>
      </c>
      <c r="BA101" s="92"/>
      <c r="BB101" s="93"/>
      <c r="BC101" s="89"/>
      <c r="BD101" s="91" t="str">
        <f>IF('SAISIE ASL'!A101=31,H101,"")</f>
        <v/>
      </c>
      <c r="BE101" s="91"/>
      <c r="BF101" s="91" t="str">
        <f>IF('SAISIE ASL'!A101=31,J101,"")</f>
        <v/>
      </c>
      <c r="BG101" s="91"/>
      <c r="BH101" s="91" t="str">
        <f>IF('SAISIE ASL'!A101=31,L101,"")</f>
        <v/>
      </c>
      <c r="BI101" s="92"/>
      <c r="BJ101" s="93"/>
      <c r="BK101" s="94"/>
      <c r="BL101" s="91" t="str">
        <f>IF('SAISIE ASL'!A101=32,H101,"")</f>
        <v/>
      </c>
      <c r="BM101" s="91"/>
      <c r="BN101" s="91" t="str">
        <f>IF('SAISIE ASL'!A101=32,J101,"")</f>
        <v/>
      </c>
      <c r="BO101" s="91"/>
      <c r="BP101" s="91" t="str">
        <f>IF('SAISIE ASL'!A101=32,L101,"")</f>
        <v/>
      </c>
      <c r="BQ101" s="92"/>
      <c r="BR101" s="93"/>
      <c r="BS101" s="85"/>
      <c r="BT101" s="91" t="str">
        <f>IF('SAISIE ASL'!A101=33,H101,"")</f>
        <v/>
      </c>
      <c r="BU101" s="91"/>
      <c r="BV101" s="91" t="str">
        <f>IF('SAISIE ASL'!A101=33,J101,"")</f>
        <v/>
      </c>
      <c r="BW101" s="91"/>
      <c r="BX101" s="91" t="str">
        <f>IF('SAISIE ASL'!A101=33,L101,"")</f>
        <v/>
      </c>
      <c r="BY101" s="92"/>
      <c r="BZ101" s="93"/>
    </row>
    <row r="102" spans="1:78" ht="15" x14ac:dyDescent="0.2">
      <c r="A102">
        <f>'SAISIE ASL'!J102</f>
        <v>0</v>
      </c>
      <c r="B102" t="str">
        <f>'SAISIE ASL'!K102</f>
        <v/>
      </c>
      <c r="C102" t="str">
        <f>'SAISIE ASL'!L102</f>
        <v>4 - L'ESPACE D'ACCUEIL</v>
      </c>
      <c r="D102" t="str">
        <f>'SAISIE ASL'!M102</f>
        <v>Pts</v>
      </c>
      <c r="E102" t="str">
        <f>'SAISIE ASL'!N102</f>
        <v>Notation</v>
      </c>
      <c r="F102" s="89"/>
      <c r="G102" s="89"/>
      <c r="H102" s="89"/>
      <c r="I102" s="89">
        <f>SUM(H76:H101)</f>
        <v>52</v>
      </c>
      <c r="J102" s="89"/>
      <c r="K102" s="89">
        <f>SUM(J76:J101)</f>
        <v>3</v>
      </c>
      <c r="L102" s="89"/>
      <c r="M102" s="89">
        <f>SUM(L76:L101)</f>
        <v>52</v>
      </c>
      <c r="N102" s="90">
        <f>I102/M102</f>
        <v>1</v>
      </c>
      <c r="O102" s="90"/>
      <c r="P102" s="91"/>
      <c r="Q102" s="91"/>
      <c r="R102" s="91"/>
      <c r="S102" s="91"/>
      <c r="T102" s="91"/>
      <c r="U102" s="92"/>
      <c r="V102" s="93"/>
      <c r="W102" s="91"/>
      <c r="X102" s="91"/>
      <c r="Y102" s="91"/>
      <c r="Z102" s="91"/>
      <c r="AA102" s="91"/>
      <c r="AB102" s="91"/>
      <c r="AC102" s="92"/>
      <c r="AD102" s="93"/>
      <c r="AE102" s="91"/>
      <c r="AF102" s="91"/>
      <c r="AG102" s="91"/>
      <c r="AH102" s="91"/>
      <c r="AI102" s="91"/>
      <c r="AJ102" s="91"/>
      <c r="AK102" s="92"/>
      <c r="AL102" s="93"/>
      <c r="AM102" s="91"/>
      <c r="AN102" s="91"/>
      <c r="AO102" s="91"/>
      <c r="AP102" s="91"/>
      <c r="AQ102" s="91"/>
      <c r="AR102" s="91"/>
      <c r="AS102" s="92"/>
      <c r="AT102" s="93"/>
      <c r="AU102" s="89"/>
      <c r="AV102" s="91"/>
      <c r="AW102" s="91"/>
      <c r="AX102" s="91"/>
      <c r="AY102" s="91"/>
      <c r="AZ102" s="91"/>
      <c r="BA102" s="92"/>
      <c r="BB102" s="93"/>
      <c r="BC102" s="89"/>
      <c r="BD102" s="91" t="str">
        <f>IF('SAISIE ASL'!A102=31,H102,"")</f>
        <v/>
      </c>
      <c r="BE102" s="91"/>
      <c r="BF102" s="91" t="str">
        <f>IF('SAISIE ASL'!A102=31,J102,"")</f>
        <v/>
      </c>
      <c r="BG102" s="91"/>
      <c r="BH102" s="91" t="str">
        <f>IF('SAISIE ASL'!A102=31,L102,"")</f>
        <v/>
      </c>
      <c r="BI102" s="92"/>
      <c r="BJ102" s="93"/>
      <c r="BK102" s="94"/>
      <c r="BL102" s="91" t="str">
        <f>IF('SAISIE ASL'!A102=32,H102,"")</f>
        <v/>
      </c>
      <c r="BM102" s="91"/>
      <c r="BN102" s="91" t="str">
        <f>IF('SAISIE ASL'!A102=32,J102,"")</f>
        <v/>
      </c>
      <c r="BO102" s="91"/>
      <c r="BP102" s="91" t="str">
        <f>IF('SAISIE ASL'!A102=32,L102,"")</f>
        <v/>
      </c>
      <c r="BQ102" s="92"/>
      <c r="BR102" s="93"/>
      <c r="BS102" s="85"/>
      <c r="BT102" s="91" t="str">
        <f>IF('SAISIE ASL'!A102=33,H102,"")</f>
        <v/>
      </c>
      <c r="BU102" s="91"/>
      <c r="BV102" s="91" t="str">
        <f>IF('SAISIE ASL'!A102=33,J102,"")</f>
        <v/>
      </c>
      <c r="BW102" s="91"/>
      <c r="BX102" s="91" t="str">
        <f>IF('SAISIE ASL'!A102=33,L102,"")</f>
        <v/>
      </c>
      <c r="BY102" s="92"/>
      <c r="BZ102" s="93"/>
    </row>
    <row r="103" spans="1:78" ht="15.75" x14ac:dyDescent="0.25">
      <c r="A103">
        <f>'SAISIE ASL'!J103</f>
        <v>0</v>
      </c>
      <c r="B103" t="str">
        <f>'SAISIE ASL'!K103</f>
        <v/>
      </c>
      <c r="C103" t="str">
        <f>'SAISIE ASL'!L103</f>
        <v>L'aspect général de l'espace d'accueil</v>
      </c>
      <c r="D103">
        <f>'SAISIE ASL'!M103</f>
        <v>0</v>
      </c>
      <c r="E103">
        <f>'SAISIE ASL'!N103</f>
        <v>0</v>
      </c>
      <c r="F103" s="234"/>
      <c r="G103" s="234"/>
      <c r="H103" s="234"/>
      <c r="I103" s="234"/>
      <c r="J103" s="234"/>
      <c r="K103" s="234"/>
      <c r="L103" s="234"/>
      <c r="M103" s="234"/>
      <c r="N103" s="235"/>
      <c r="O103" s="235"/>
      <c r="P103" s="144"/>
      <c r="Q103" s="144"/>
      <c r="R103" s="144"/>
      <c r="S103" s="144"/>
      <c r="T103" s="144"/>
      <c r="U103" s="145"/>
      <c r="V103" s="146"/>
      <c r="W103" s="144"/>
      <c r="X103" s="144"/>
      <c r="Y103" s="144"/>
      <c r="Z103" s="144"/>
      <c r="AA103" s="144"/>
      <c r="AB103" s="144"/>
      <c r="AC103" s="145"/>
      <c r="AD103" s="146"/>
      <c r="AE103" s="144"/>
      <c r="AF103" s="144"/>
      <c r="AG103" s="144"/>
      <c r="AH103" s="144"/>
      <c r="AI103" s="144"/>
      <c r="AJ103" s="144"/>
      <c r="AK103" s="145"/>
      <c r="AL103" s="146"/>
      <c r="AM103" s="144"/>
      <c r="AN103" s="144"/>
      <c r="AO103" s="144"/>
      <c r="AP103" s="144"/>
      <c r="AQ103" s="144"/>
      <c r="AR103" s="144"/>
      <c r="AS103" s="145"/>
      <c r="AT103" s="146"/>
      <c r="AU103" s="234"/>
      <c r="AV103" s="144"/>
      <c r="AW103" s="144"/>
      <c r="AX103" s="144"/>
      <c r="AY103" s="144"/>
      <c r="AZ103" s="144"/>
      <c r="BA103" s="145"/>
      <c r="BB103" s="146"/>
      <c r="BC103" s="234"/>
      <c r="BD103" s="144" t="str">
        <f>IF('SAISIE ASL'!A103=31,H103,"")</f>
        <v/>
      </c>
      <c r="BE103" s="144"/>
      <c r="BF103" s="144" t="str">
        <f>IF('SAISIE ASL'!A103=31,J103,"")</f>
        <v/>
      </c>
      <c r="BG103" s="144"/>
      <c r="BH103" s="144" t="str">
        <f>IF('SAISIE ASL'!A103=31,L103,"")</f>
        <v/>
      </c>
      <c r="BI103" s="145"/>
      <c r="BJ103" s="146"/>
      <c r="BK103" s="147"/>
      <c r="BL103" s="144" t="str">
        <f>IF('SAISIE ASL'!A103=32,H103,"")</f>
        <v/>
      </c>
      <c r="BM103" s="144"/>
      <c r="BN103" s="144" t="str">
        <f>IF('SAISIE ASL'!A103=32,J103,"")</f>
        <v/>
      </c>
      <c r="BO103" s="144"/>
      <c r="BP103" s="144" t="str">
        <f>IF('SAISIE ASL'!A103=32,L103,"")</f>
        <v/>
      </c>
      <c r="BQ103" s="145"/>
      <c r="BR103" s="146"/>
      <c r="BS103" s="142"/>
      <c r="BT103" s="144" t="str">
        <f>IF('SAISIE ASL'!A103=33,H103,"")</f>
        <v/>
      </c>
      <c r="BU103" s="144"/>
      <c r="BV103" s="144" t="str">
        <f>IF('SAISIE ASL'!A103=33,J103,"")</f>
        <v/>
      </c>
      <c r="BW103" s="144"/>
      <c r="BX103" s="144" t="str">
        <f>IF('SAISIE ASL'!A103=33,L103,"")</f>
        <v/>
      </c>
      <c r="BY103" s="145"/>
      <c r="BZ103" s="146"/>
    </row>
    <row r="104" spans="1:78" ht="15" x14ac:dyDescent="0.2">
      <c r="A104">
        <f>'SAISIE ASL'!J104</f>
        <v>40</v>
      </c>
      <c r="B104">
        <f>'SAISIE ASL'!K104</f>
        <v>86</v>
      </c>
      <c r="C104" t="str">
        <f>'SAISIE ASL'!L104</f>
        <v>La structure dispose d'un espace d'accueil</v>
      </c>
      <c r="D104">
        <f>'SAISIE ASL'!M104</f>
        <v>3</v>
      </c>
      <c r="E104" t="str">
        <f>'SAISIE ASL'!N104</f>
        <v>OUI</v>
      </c>
      <c r="F104" s="89">
        <f>'SAISIE ASL'!M104</f>
        <v>3</v>
      </c>
      <c r="G104" s="89">
        <f>IF('SAISIE ASL'!N104="OUI",1,IF('SAISIE ASL'!N104="NON",0,IF('SAISIE ASL'!N104="Non Mesuré","",0)))</f>
        <v>1</v>
      </c>
      <c r="H104" s="89">
        <f>IF('SAISIE ASL'!N104&lt;&gt;"Non Mesuré",F104*G104,"")</f>
        <v>3</v>
      </c>
      <c r="I104" s="89"/>
      <c r="J104" s="89">
        <f>IF('SAISIE ASL'!N104="Non Mesuré",F104,0)</f>
        <v>0</v>
      </c>
      <c r="K104" s="89"/>
      <c r="L104" s="89">
        <f t="shared" ref="L104:L113" si="6">F104-J104</f>
        <v>3</v>
      </c>
      <c r="M104" s="89"/>
      <c r="N104" s="90"/>
      <c r="O104" s="90"/>
      <c r="P104" s="91" t="str">
        <f>IF('SAISIE ASL'!G104=1,H104,"")</f>
        <v/>
      </c>
      <c r="Q104" s="91"/>
      <c r="R104" s="91" t="str">
        <f>IF('SAISIE ASL'!G104=1,J104,"")</f>
        <v/>
      </c>
      <c r="S104" s="91"/>
      <c r="T104" s="91" t="str">
        <f>IF('SAISIE ASL'!G104=1,L104,"")</f>
        <v/>
      </c>
      <c r="U104" s="92"/>
      <c r="V104" s="93"/>
      <c r="W104" s="91"/>
      <c r="X104" s="91" t="str">
        <f>IF('SAISIE ASL'!G104=2,H104,"")</f>
        <v/>
      </c>
      <c r="Y104" s="91"/>
      <c r="Z104" s="91" t="str">
        <f>IF('SAISIE ASL'!G104=2,J104,"")</f>
        <v/>
      </c>
      <c r="AA104" s="91"/>
      <c r="AB104" s="91" t="str">
        <f>IF('SAISIE ASL'!G104=2,L104,"")</f>
        <v/>
      </c>
      <c r="AC104" s="92"/>
      <c r="AD104" s="93"/>
      <c r="AE104" s="91"/>
      <c r="AF104" s="91">
        <f>IF('SAISIE ASL'!G104=3,H104,"")</f>
        <v>3</v>
      </c>
      <c r="AG104" s="91"/>
      <c r="AH104" s="91">
        <f>IF('SAISIE ASL'!G104=3,J104,"")</f>
        <v>0</v>
      </c>
      <c r="AI104" s="91"/>
      <c r="AJ104" s="91">
        <f>IF('SAISIE ASL'!G104=3,L104,"")</f>
        <v>3</v>
      </c>
      <c r="AK104" s="92"/>
      <c r="AL104" s="93"/>
      <c r="AM104" s="91"/>
      <c r="AN104" s="91" t="str">
        <f>IF('SAISIE ASL'!G104=4,H104,"")</f>
        <v/>
      </c>
      <c r="AO104" s="91"/>
      <c r="AP104" s="91" t="str">
        <f>IF('SAISIE ASL'!G104=4,J104,"")</f>
        <v/>
      </c>
      <c r="AQ104" s="91"/>
      <c r="AR104" s="91" t="str">
        <f>IF('SAISIE ASL'!G104=4,L104,"")</f>
        <v/>
      </c>
      <c r="AS104" s="92"/>
      <c r="AT104" s="93"/>
      <c r="AU104" s="89"/>
      <c r="AV104" s="91" t="str">
        <f>IF('SAISIE ASL'!G104=5,H104,"")</f>
        <v/>
      </c>
      <c r="AW104" s="91"/>
      <c r="AX104" s="91" t="str">
        <f>IF('SAISIE ASL'!G104=5,J104,"")</f>
        <v/>
      </c>
      <c r="AY104" s="91"/>
      <c r="AZ104" s="91" t="str">
        <f>IF('SAISIE ASL'!G104=5,L104,"")</f>
        <v/>
      </c>
      <c r="BA104" s="92"/>
      <c r="BB104" s="93"/>
      <c r="BC104" s="89"/>
      <c r="BD104" s="91" t="str">
        <f>IF('SAISIE ASL'!A104=31,H104,"")</f>
        <v/>
      </c>
      <c r="BE104" s="91"/>
      <c r="BF104" s="91" t="str">
        <f>IF('SAISIE ASL'!A104=31,J104,"")</f>
        <v/>
      </c>
      <c r="BG104" s="91"/>
      <c r="BH104" s="91" t="str">
        <f>IF('SAISIE ASL'!A104=31,L104,"")</f>
        <v/>
      </c>
      <c r="BI104" s="92"/>
      <c r="BJ104" s="93"/>
      <c r="BK104" s="94"/>
      <c r="BL104" s="91" t="str">
        <f>IF('SAISIE ASL'!A104=32,H104,"")</f>
        <v/>
      </c>
      <c r="BM104" s="91"/>
      <c r="BN104" s="91" t="str">
        <f>IF('SAISIE ASL'!A104=32,J104,"")</f>
        <v/>
      </c>
      <c r="BO104" s="91"/>
      <c r="BP104" s="91" t="str">
        <f>IF('SAISIE ASL'!A104=32,L104,"")</f>
        <v/>
      </c>
      <c r="BQ104" s="92"/>
      <c r="BR104" s="93"/>
      <c r="BS104" s="85"/>
      <c r="BT104" s="91">
        <f>IF('SAISIE ASL'!A104=33,H104,"")</f>
        <v>3</v>
      </c>
      <c r="BU104" s="91"/>
      <c r="BV104" s="91">
        <f>IF('SAISIE ASL'!A104=33,J104,"")</f>
        <v>0</v>
      </c>
      <c r="BW104" s="91"/>
      <c r="BX104" s="91">
        <f>IF('SAISIE ASL'!A104=33,L104,"")</f>
        <v>3</v>
      </c>
      <c r="BY104" s="92"/>
      <c r="BZ104" s="93"/>
    </row>
    <row r="105" spans="1:78" ht="15" x14ac:dyDescent="0.2">
      <c r="A105">
        <f>'SAISIE ASL'!J105</f>
        <v>41</v>
      </c>
      <c r="B105">
        <f>'SAISIE ASL'!K105</f>
        <v>87</v>
      </c>
      <c r="C105" t="str">
        <f>'SAISIE ASL'!L105</f>
        <v xml:space="preserve">L'aspect général de l'espace d'accueil est accueillant. </v>
      </c>
      <c r="D105">
        <f>'SAISIE ASL'!M105</f>
        <v>3</v>
      </c>
      <c r="E105" t="str">
        <f>'SAISIE ASL'!N105</f>
        <v>OUI</v>
      </c>
      <c r="F105" s="89">
        <f>'SAISIE ASL'!M105</f>
        <v>3</v>
      </c>
      <c r="G105" s="89">
        <f>IF('SAISIE ASL'!N105="OUI",1,IF('SAISIE ASL'!N105="NON",0,IF('SAISIE ASL'!N105="Non Mesuré","",0)))</f>
        <v>1</v>
      </c>
      <c r="H105" s="89">
        <f>IF('SAISIE ASL'!N105&lt;&gt;"Non Mesuré",F105*G105,"")</f>
        <v>3</v>
      </c>
      <c r="I105" s="89"/>
      <c r="J105" s="89">
        <f>IF('SAISIE ASL'!N105="Non Mesuré",F105,0)</f>
        <v>0</v>
      </c>
      <c r="K105" s="89"/>
      <c r="L105" s="89">
        <f t="shared" si="6"/>
        <v>3</v>
      </c>
      <c r="M105" s="89"/>
      <c r="N105" s="90"/>
      <c r="O105" s="90"/>
      <c r="P105" s="91" t="str">
        <f>IF('SAISIE ASL'!G105=1,H105,"")</f>
        <v/>
      </c>
      <c r="Q105" s="91"/>
      <c r="R105" s="91" t="str">
        <f>IF('SAISIE ASL'!G105=1,J105,"")</f>
        <v/>
      </c>
      <c r="S105" s="91"/>
      <c r="T105" s="91" t="str">
        <f>IF('SAISIE ASL'!G105=1,L105,"")</f>
        <v/>
      </c>
      <c r="U105" s="92"/>
      <c r="V105" s="93"/>
      <c r="W105" s="91"/>
      <c r="X105" s="91" t="str">
        <f>IF('SAISIE ASL'!G105=2,H105,"")</f>
        <v/>
      </c>
      <c r="Y105" s="91"/>
      <c r="Z105" s="91" t="str">
        <f>IF('SAISIE ASL'!G105=2,J105,"")</f>
        <v/>
      </c>
      <c r="AA105" s="91"/>
      <c r="AB105" s="91" t="str">
        <f>IF('SAISIE ASL'!G105=2,L105,"")</f>
        <v/>
      </c>
      <c r="AC105" s="92"/>
      <c r="AD105" s="93"/>
      <c r="AE105" s="91"/>
      <c r="AF105" s="91" t="str">
        <f>IF('SAISIE ASL'!G105=3,H105,"")</f>
        <v/>
      </c>
      <c r="AG105" s="91"/>
      <c r="AH105" s="91" t="str">
        <f>IF('SAISIE ASL'!G105=3,J105,"")</f>
        <v/>
      </c>
      <c r="AI105" s="91"/>
      <c r="AJ105" s="91" t="str">
        <f>IF('SAISIE ASL'!G105=3,L105,"")</f>
        <v/>
      </c>
      <c r="AK105" s="92"/>
      <c r="AL105" s="93"/>
      <c r="AM105" s="91"/>
      <c r="AN105" s="91" t="str">
        <f>IF('SAISIE ASL'!G105=4,H105,"")</f>
        <v/>
      </c>
      <c r="AO105" s="91"/>
      <c r="AP105" s="91" t="str">
        <f>IF('SAISIE ASL'!G105=4,J105,"")</f>
        <v/>
      </c>
      <c r="AQ105" s="91"/>
      <c r="AR105" s="91" t="str">
        <f>IF('SAISIE ASL'!G105=4,L105,"")</f>
        <v/>
      </c>
      <c r="AS105" s="92"/>
      <c r="AT105" s="93"/>
      <c r="AU105" s="89"/>
      <c r="AV105" s="91">
        <f>IF('SAISIE ASL'!G105=5,H105,"")</f>
        <v>3</v>
      </c>
      <c r="AW105" s="91"/>
      <c r="AX105" s="91">
        <f>IF('SAISIE ASL'!G105=5,J105,"")</f>
        <v>0</v>
      </c>
      <c r="AY105" s="91"/>
      <c r="AZ105" s="91">
        <f>IF('SAISIE ASL'!G105=5,L105,"")</f>
        <v>3</v>
      </c>
      <c r="BA105" s="92"/>
      <c r="BB105" s="93"/>
      <c r="BC105" s="89"/>
      <c r="BD105" s="91" t="str">
        <f>IF('SAISIE ASL'!A105=31,H105,"")</f>
        <v/>
      </c>
      <c r="BE105" s="91"/>
      <c r="BF105" s="91" t="str">
        <f>IF('SAISIE ASL'!A105=31,J105,"")</f>
        <v/>
      </c>
      <c r="BG105" s="91"/>
      <c r="BH105" s="91" t="str">
        <f>IF('SAISIE ASL'!A105=31,L105,"")</f>
        <v/>
      </c>
      <c r="BI105" s="92"/>
      <c r="BJ105" s="93"/>
      <c r="BK105" s="94"/>
      <c r="BL105" s="91" t="str">
        <f>IF('SAISIE ASL'!A105=32,H105,"")</f>
        <v/>
      </c>
      <c r="BM105" s="91"/>
      <c r="BN105" s="91" t="str">
        <f>IF('SAISIE ASL'!A105=32,J105,"")</f>
        <v/>
      </c>
      <c r="BO105" s="91"/>
      <c r="BP105" s="91" t="str">
        <f>IF('SAISIE ASL'!A105=32,L105,"")</f>
        <v/>
      </c>
      <c r="BQ105" s="92"/>
      <c r="BR105" s="93"/>
      <c r="BS105" s="85"/>
      <c r="BT105" s="91" t="str">
        <f>IF('SAISIE ASL'!A105=33,H105,"")</f>
        <v/>
      </c>
      <c r="BU105" s="91"/>
      <c r="BV105" s="91" t="str">
        <f>IF('SAISIE ASL'!A105=33,J105,"")</f>
        <v/>
      </c>
      <c r="BW105" s="91"/>
      <c r="BX105" s="91" t="str">
        <f>IF('SAISIE ASL'!A105=33,L105,"")</f>
        <v/>
      </c>
      <c r="BY105" s="92"/>
      <c r="BZ105" s="93"/>
    </row>
    <row r="106" spans="1:78" ht="15" x14ac:dyDescent="0.2">
      <c r="A106">
        <f>'SAISIE ASL'!J106</f>
        <v>41</v>
      </c>
      <c r="B106">
        <f>'SAISIE ASL'!K106</f>
        <v>88</v>
      </c>
      <c r="C106" t="str">
        <f>'SAISIE ASL'!L106</f>
        <v>L'agencement et l'ameublement de l'espace d'accueil sont harmonieux.</v>
      </c>
      <c r="D106">
        <f>'SAISIE ASL'!M106</f>
        <v>3</v>
      </c>
      <c r="E106" t="str">
        <f>'SAISIE ASL'!N106</f>
        <v>OUI</v>
      </c>
      <c r="F106" s="89">
        <f>'SAISIE ASL'!M106</f>
        <v>3</v>
      </c>
      <c r="G106" s="89">
        <f>IF('SAISIE ASL'!N106="OUI",1,IF('SAISIE ASL'!N106="NON",0,IF('SAISIE ASL'!N106="Non Mesuré","",0)))</f>
        <v>1</v>
      </c>
      <c r="H106" s="89">
        <f>IF('SAISIE ASL'!N106&lt;&gt;"Non Mesuré",F106*G106,"")</f>
        <v>3</v>
      </c>
      <c r="I106" s="89"/>
      <c r="J106" s="89">
        <f>IF('SAISIE ASL'!N106="Non Mesuré",F106,0)</f>
        <v>0</v>
      </c>
      <c r="K106" s="89"/>
      <c r="L106" s="89">
        <f t="shared" si="6"/>
        <v>3</v>
      </c>
      <c r="M106" s="89"/>
      <c r="N106" s="90"/>
      <c r="O106" s="90"/>
      <c r="P106" s="91" t="str">
        <f>IF('SAISIE ASL'!G106=1,H106,"")</f>
        <v/>
      </c>
      <c r="Q106" s="91"/>
      <c r="R106" s="91" t="str">
        <f>IF('SAISIE ASL'!G106=1,J106,"")</f>
        <v/>
      </c>
      <c r="S106" s="91"/>
      <c r="T106" s="91" t="str">
        <f>IF('SAISIE ASL'!G106=1,L106,"")</f>
        <v/>
      </c>
      <c r="U106" s="92"/>
      <c r="V106" s="93"/>
      <c r="W106" s="91"/>
      <c r="X106" s="91" t="str">
        <f>IF('SAISIE ASL'!G106=2,H106,"")</f>
        <v/>
      </c>
      <c r="Y106" s="91"/>
      <c r="Z106" s="91" t="str">
        <f>IF('SAISIE ASL'!G106=2,J106,"")</f>
        <v/>
      </c>
      <c r="AA106" s="91"/>
      <c r="AB106" s="91" t="str">
        <f>IF('SAISIE ASL'!G106=2,L106,"")</f>
        <v/>
      </c>
      <c r="AC106" s="92"/>
      <c r="AD106" s="93"/>
      <c r="AE106" s="91"/>
      <c r="AF106" s="91" t="str">
        <f>IF('SAISIE ASL'!G106=3,H106,"")</f>
        <v/>
      </c>
      <c r="AG106" s="91"/>
      <c r="AH106" s="91" t="str">
        <f>IF('SAISIE ASL'!G106=3,J106,"")</f>
        <v/>
      </c>
      <c r="AI106" s="91"/>
      <c r="AJ106" s="91" t="str">
        <f>IF('SAISIE ASL'!G106=3,L106,"")</f>
        <v/>
      </c>
      <c r="AK106" s="92"/>
      <c r="AL106" s="93"/>
      <c r="AM106" s="91"/>
      <c r="AN106" s="91" t="str">
        <f>IF('SAISIE ASL'!G106=4,H106,"")</f>
        <v/>
      </c>
      <c r="AO106" s="91"/>
      <c r="AP106" s="91" t="str">
        <f>IF('SAISIE ASL'!G106=4,J106,"")</f>
        <v/>
      </c>
      <c r="AQ106" s="91"/>
      <c r="AR106" s="91" t="str">
        <f>IF('SAISIE ASL'!G106=4,L106,"")</f>
        <v/>
      </c>
      <c r="AS106" s="92"/>
      <c r="AT106" s="93"/>
      <c r="AU106" s="89"/>
      <c r="AV106" s="91">
        <f>IF('SAISIE ASL'!G106=5,H106,"")</f>
        <v>3</v>
      </c>
      <c r="AW106" s="91"/>
      <c r="AX106" s="91">
        <f>IF('SAISIE ASL'!G106=5,J106,"")</f>
        <v>0</v>
      </c>
      <c r="AY106" s="91"/>
      <c r="AZ106" s="91">
        <f>IF('SAISIE ASL'!G106=5,L106,"")</f>
        <v>3</v>
      </c>
      <c r="BA106" s="92"/>
      <c r="BB106" s="93"/>
      <c r="BC106" s="89"/>
      <c r="BD106" s="91" t="str">
        <f>IF('SAISIE ASL'!A106=31,H106,"")</f>
        <v/>
      </c>
      <c r="BE106" s="91"/>
      <c r="BF106" s="91" t="str">
        <f>IF('SAISIE ASL'!A106=31,J106,"")</f>
        <v/>
      </c>
      <c r="BG106" s="91"/>
      <c r="BH106" s="91" t="str">
        <f>IF('SAISIE ASL'!A106=31,L106,"")</f>
        <v/>
      </c>
      <c r="BI106" s="92"/>
      <c r="BJ106" s="93"/>
      <c r="BK106" s="94"/>
      <c r="BL106" s="91" t="str">
        <f>IF('SAISIE ASL'!A106=32,H106,"")</f>
        <v/>
      </c>
      <c r="BM106" s="91"/>
      <c r="BN106" s="91" t="str">
        <f>IF('SAISIE ASL'!A106=32,J106,"")</f>
        <v/>
      </c>
      <c r="BO106" s="91"/>
      <c r="BP106" s="91" t="str">
        <f>IF('SAISIE ASL'!A106=32,L106,"")</f>
        <v/>
      </c>
      <c r="BQ106" s="92"/>
      <c r="BR106" s="93"/>
      <c r="BS106" s="85"/>
      <c r="BT106" s="91" t="str">
        <f>IF('SAISIE ASL'!A106=33,H106,"")</f>
        <v/>
      </c>
      <c r="BU106" s="91"/>
      <c r="BV106" s="91" t="str">
        <f>IF('SAISIE ASL'!A106=33,J106,"")</f>
        <v/>
      </c>
      <c r="BW106" s="91"/>
      <c r="BX106" s="91" t="str">
        <f>IF('SAISIE ASL'!A106=33,L106,"")</f>
        <v/>
      </c>
      <c r="BY106" s="92"/>
      <c r="BZ106" s="93"/>
    </row>
    <row r="107" spans="1:78" ht="15" x14ac:dyDescent="0.2">
      <c r="A107">
        <f>'SAISIE ASL'!J107</f>
        <v>41</v>
      </c>
      <c r="B107">
        <f>'SAISIE ASL'!K107</f>
        <v>89</v>
      </c>
      <c r="C107" t="str">
        <f>'SAISIE ASL'!L107</f>
        <v>L'espace d'accueil est bien ordonné.</v>
      </c>
      <c r="D107">
        <f>'SAISIE ASL'!M107</f>
        <v>3</v>
      </c>
      <c r="E107" t="str">
        <f>'SAISIE ASL'!N107</f>
        <v>OUI</v>
      </c>
      <c r="F107" s="89">
        <f>'SAISIE ASL'!M107</f>
        <v>3</v>
      </c>
      <c r="G107" s="89">
        <f>IF('SAISIE ASL'!N107="OUI",1,IF('SAISIE ASL'!N107="NON",0,IF('SAISIE ASL'!N107="Non Mesuré","",0)))</f>
        <v>1</v>
      </c>
      <c r="H107" s="89">
        <f>IF('SAISIE ASL'!N107&lt;&gt;"Non Mesuré",F107*G107,"")</f>
        <v>3</v>
      </c>
      <c r="I107" s="89"/>
      <c r="J107" s="89">
        <f>IF('SAISIE ASL'!N107="Non Mesuré",F107,0)</f>
        <v>0</v>
      </c>
      <c r="K107" s="89"/>
      <c r="L107" s="89">
        <f t="shared" si="6"/>
        <v>3</v>
      </c>
      <c r="M107" s="89"/>
      <c r="N107" s="90"/>
      <c r="O107" s="90"/>
      <c r="P107" s="91" t="str">
        <f>IF('SAISIE ASL'!G107=1,H107,"")</f>
        <v/>
      </c>
      <c r="Q107" s="91"/>
      <c r="R107" s="91" t="str">
        <f>IF('SAISIE ASL'!G107=1,J107,"")</f>
        <v/>
      </c>
      <c r="S107" s="91"/>
      <c r="T107" s="91" t="str">
        <f>IF('SAISIE ASL'!G107=1,L107,"")</f>
        <v/>
      </c>
      <c r="U107" s="92"/>
      <c r="V107" s="93"/>
      <c r="W107" s="91"/>
      <c r="X107" s="91" t="str">
        <f>IF('SAISIE ASL'!G107=2,H107,"")</f>
        <v/>
      </c>
      <c r="Y107" s="91"/>
      <c r="Z107" s="91" t="str">
        <f>IF('SAISIE ASL'!G107=2,J107,"")</f>
        <v/>
      </c>
      <c r="AA107" s="91"/>
      <c r="AB107" s="91" t="str">
        <f>IF('SAISIE ASL'!G107=2,L107,"")</f>
        <v/>
      </c>
      <c r="AC107" s="92"/>
      <c r="AD107" s="93"/>
      <c r="AE107" s="91"/>
      <c r="AF107" s="91" t="str">
        <f>IF('SAISIE ASL'!G107=3,H107,"")</f>
        <v/>
      </c>
      <c r="AG107" s="91"/>
      <c r="AH107" s="91" t="str">
        <f>IF('SAISIE ASL'!G107=3,J107,"")</f>
        <v/>
      </c>
      <c r="AI107" s="91"/>
      <c r="AJ107" s="91" t="str">
        <f>IF('SAISIE ASL'!G107=3,L107,"")</f>
        <v/>
      </c>
      <c r="AK107" s="92"/>
      <c r="AL107" s="93"/>
      <c r="AM107" s="91"/>
      <c r="AN107" s="91" t="str">
        <f>IF('SAISIE ASL'!G107=4,H107,"")</f>
        <v/>
      </c>
      <c r="AO107" s="91"/>
      <c r="AP107" s="91" t="str">
        <f>IF('SAISIE ASL'!G107=4,J107,"")</f>
        <v/>
      </c>
      <c r="AQ107" s="91"/>
      <c r="AR107" s="91" t="str">
        <f>IF('SAISIE ASL'!G107=4,L107,"")</f>
        <v/>
      </c>
      <c r="AS107" s="92"/>
      <c r="AT107" s="93"/>
      <c r="AU107" s="89"/>
      <c r="AV107" s="91">
        <f>IF('SAISIE ASL'!G107=5,H107,"")</f>
        <v>3</v>
      </c>
      <c r="AW107" s="91"/>
      <c r="AX107" s="91">
        <f>IF('SAISIE ASL'!G107=5,J107,"")</f>
        <v>0</v>
      </c>
      <c r="AY107" s="91"/>
      <c r="AZ107" s="91">
        <f>IF('SAISIE ASL'!G107=5,L107,"")</f>
        <v>3</v>
      </c>
      <c r="BA107" s="92"/>
      <c r="BB107" s="93"/>
      <c r="BC107" s="89"/>
      <c r="BD107" s="91" t="str">
        <f>IF('SAISIE ASL'!A107=31,H107,"")</f>
        <v/>
      </c>
      <c r="BE107" s="91"/>
      <c r="BF107" s="91" t="str">
        <f>IF('SAISIE ASL'!A107=31,J107,"")</f>
        <v/>
      </c>
      <c r="BG107" s="91"/>
      <c r="BH107" s="91" t="str">
        <f>IF('SAISIE ASL'!A107=31,L107,"")</f>
        <v/>
      </c>
      <c r="BI107" s="92"/>
      <c r="BJ107" s="93"/>
      <c r="BK107" s="94"/>
      <c r="BL107" s="91" t="str">
        <f>IF('SAISIE ASL'!A107=32,H107,"")</f>
        <v/>
      </c>
      <c r="BM107" s="91"/>
      <c r="BN107" s="91" t="str">
        <f>IF('SAISIE ASL'!A107=32,J107,"")</f>
        <v/>
      </c>
      <c r="BO107" s="91"/>
      <c r="BP107" s="91" t="str">
        <f>IF('SAISIE ASL'!A107=32,L107,"")</f>
        <v/>
      </c>
      <c r="BQ107" s="92"/>
      <c r="BR107" s="93"/>
      <c r="BS107" s="85"/>
      <c r="BT107" s="91" t="str">
        <f>IF('SAISIE ASL'!A107=33,H107,"")</f>
        <v/>
      </c>
      <c r="BU107" s="91"/>
      <c r="BV107" s="91" t="str">
        <f>IF('SAISIE ASL'!A107=33,J107,"")</f>
        <v/>
      </c>
      <c r="BW107" s="91"/>
      <c r="BX107" s="91" t="str">
        <f>IF('SAISIE ASL'!A107=33,L107,"")</f>
        <v/>
      </c>
      <c r="BY107" s="92"/>
      <c r="BZ107" s="93"/>
    </row>
    <row r="108" spans="1:78" ht="15" x14ac:dyDescent="0.2">
      <c r="A108">
        <f>'SAISIE ASL'!J108</f>
        <v>41</v>
      </c>
      <c r="B108">
        <f>'SAISIE ASL'!K108</f>
        <v>90</v>
      </c>
      <c r="C108" t="str">
        <f>'SAISIE ASL'!L108</f>
        <v>L'espace d'accueil est en bon état.</v>
      </c>
      <c r="D108">
        <f>'SAISIE ASL'!M108</f>
        <v>3</v>
      </c>
      <c r="E108" t="str">
        <f>'SAISIE ASL'!N108</f>
        <v>Très satisfaisant</v>
      </c>
      <c r="F108" s="89">
        <f>'SAISIE ASL'!M108</f>
        <v>3</v>
      </c>
      <c r="G108" s="89">
        <f>IF('SAISIE ASL'!N108="Très Satisfaisant",1,IF('SAISIE ASL'!N108="Satisfaisant",0.75,IF('SAISIE ASL'!N108="Insatisfaisant",0.25,IF('SAISIE ASL'!N108="Très Insatisfaisant",0,IF('SAISIE ASL'!N108="Non Mesuré","",0)))))</f>
        <v>1</v>
      </c>
      <c r="H108" s="89">
        <f>IF('SAISIE ASL'!N108&lt;&gt;"Non Mesuré",F108*G108,"")</f>
        <v>3</v>
      </c>
      <c r="I108" s="89"/>
      <c r="J108" s="89">
        <f>IF('SAISIE ASL'!N108="Non Mesuré",F108,0)</f>
        <v>0</v>
      </c>
      <c r="K108" s="89"/>
      <c r="L108" s="89">
        <f t="shared" si="6"/>
        <v>3</v>
      </c>
      <c r="M108" s="89"/>
      <c r="N108" s="90"/>
      <c r="O108" s="90"/>
      <c r="P108" s="91" t="str">
        <f>IF('SAISIE ASL'!G108=1,H108,"")</f>
        <v/>
      </c>
      <c r="Q108" s="91"/>
      <c r="R108" s="91" t="str">
        <f>IF('SAISIE ASL'!G108=1,J108,"")</f>
        <v/>
      </c>
      <c r="S108" s="91"/>
      <c r="T108" s="91" t="str">
        <f>IF('SAISIE ASL'!G108=1,L108,"")</f>
        <v/>
      </c>
      <c r="U108" s="92"/>
      <c r="V108" s="93"/>
      <c r="W108" s="91"/>
      <c r="X108" s="91" t="str">
        <f>IF('SAISIE ASL'!G108=2,H108,"")</f>
        <v/>
      </c>
      <c r="Y108" s="91"/>
      <c r="Z108" s="91" t="str">
        <f>IF('SAISIE ASL'!G108=2,J108,"")</f>
        <v/>
      </c>
      <c r="AA108" s="91"/>
      <c r="AB108" s="91" t="str">
        <f>IF('SAISIE ASL'!G108=2,L108,"")</f>
        <v/>
      </c>
      <c r="AC108" s="92"/>
      <c r="AD108" s="93"/>
      <c r="AE108" s="91"/>
      <c r="AF108" s="91">
        <f>IF('SAISIE ASL'!G108=3,H108,"")</f>
        <v>3</v>
      </c>
      <c r="AG108" s="91"/>
      <c r="AH108" s="91">
        <f>IF('SAISIE ASL'!G108=3,J108,"")</f>
        <v>0</v>
      </c>
      <c r="AI108" s="91"/>
      <c r="AJ108" s="91">
        <f>IF('SAISIE ASL'!G108=3,L108,"")</f>
        <v>3</v>
      </c>
      <c r="AK108" s="92"/>
      <c r="AL108" s="93"/>
      <c r="AM108" s="91"/>
      <c r="AN108" s="91" t="str">
        <f>IF('SAISIE ASL'!G108=4,H108,"")</f>
        <v/>
      </c>
      <c r="AO108" s="91"/>
      <c r="AP108" s="91" t="str">
        <f>IF('SAISIE ASL'!G108=4,J108,"")</f>
        <v/>
      </c>
      <c r="AQ108" s="91"/>
      <c r="AR108" s="91" t="str">
        <f>IF('SAISIE ASL'!G108=4,L108,"")</f>
        <v/>
      </c>
      <c r="AS108" s="92"/>
      <c r="AT108" s="93"/>
      <c r="AU108" s="89"/>
      <c r="AV108" s="91" t="str">
        <f>IF('SAISIE ASL'!G108=5,H108,"")</f>
        <v/>
      </c>
      <c r="AW108" s="91"/>
      <c r="AX108" s="91" t="str">
        <f>IF('SAISIE ASL'!G108=5,J108,"")</f>
        <v/>
      </c>
      <c r="AY108" s="91"/>
      <c r="AZ108" s="91" t="str">
        <f>IF('SAISIE ASL'!G108=5,L108,"")</f>
        <v/>
      </c>
      <c r="BA108" s="92"/>
      <c r="BB108" s="93"/>
      <c r="BC108" s="89"/>
      <c r="BD108" s="91" t="str">
        <f>IF('SAISIE ASL'!A108=31,H108,"")</f>
        <v/>
      </c>
      <c r="BE108" s="91"/>
      <c r="BF108" s="91" t="str">
        <f>IF('SAISIE ASL'!A108=31,J108,"")</f>
        <v/>
      </c>
      <c r="BG108" s="91"/>
      <c r="BH108" s="91" t="str">
        <f>IF('SAISIE ASL'!A108=31,L108,"")</f>
        <v/>
      </c>
      <c r="BI108" s="92"/>
      <c r="BJ108" s="93"/>
      <c r="BK108" s="94"/>
      <c r="BL108" s="91">
        <f>IF('SAISIE ASL'!A108=32,H108,"")</f>
        <v>3</v>
      </c>
      <c r="BM108" s="91"/>
      <c r="BN108" s="91">
        <f>IF('SAISIE ASL'!A108=32,J108,"")</f>
        <v>0</v>
      </c>
      <c r="BO108" s="91"/>
      <c r="BP108" s="91">
        <f>IF('SAISIE ASL'!A108=32,L108,"")</f>
        <v>3</v>
      </c>
      <c r="BQ108" s="92"/>
      <c r="BR108" s="93"/>
      <c r="BS108" s="85"/>
      <c r="BT108" s="91" t="str">
        <f>IF('SAISIE ASL'!A108=33,H108,"")</f>
        <v/>
      </c>
      <c r="BU108" s="91"/>
      <c r="BV108" s="91" t="str">
        <f>IF('SAISIE ASL'!A108=33,J108,"")</f>
        <v/>
      </c>
      <c r="BW108" s="91"/>
      <c r="BX108" s="91" t="str">
        <f>IF('SAISIE ASL'!A108=33,L108,"")</f>
        <v/>
      </c>
      <c r="BY108" s="92"/>
      <c r="BZ108" s="93"/>
    </row>
    <row r="109" spans="1:78" ht="15" x14ac:dyDescent="0.2">
      <c r="A109">
        <f>'SAISIE ASL'!J109</f>
        <v>41</v>
      </c>
      <c r="B109">
        <f>'SAISIE ASL'!K109</f>
        <v>91</v>
      </c>
      <c r="C109" t="str">
        <f>'SAISIE ASL'!L109</f>
        <v>L'espace d'accueil est propre.</v>
      </c>
      <c r="D109">
        <f>'SAISIE ASL'!M109</f>
        <v>3</v>
      </c>
      <c r="E109" t="str">
        <f>'SAISIE ASL'!N109</f>
        <v>Très satisfaisant</v>
      </c>
      <c r="F109" s="89">
        <f>'SAISIE ASL'!M109</f>
        <v>3</v>
      </c>
      <c r="G109" s="89">
        <f>IF('SAISIE ASL'!N109="Très Satisfaisant",1,IF('SAISIE ASL'!N109="Satisfaisant",0.75,IF('SAISIE ASL'!N109="Insatisfaisant",0.25,IF('SAISIE ASL'!N109="Très Insatisfaisant",0,IF('SAISIE ASL'!N109="Non Mesuré","",0)))))</f>
        <v>1</v>
      </c>
      <c r="H109" s="89">
        <f>IF('SAISIE ASL'!N109&lt;&gt;"Non Mesuré",F109*G109,"")</f>
        <v>3</v>
      </c>
      <c r="I109" s="89"/>
      <c r="J109" s="89">
        <f>IF('SAISIE ASL'!N109="Non Mesuré",F109,0)</f>
        <v>0</v>
      </c>
      <c r="K109" s="89"/>
      <c r="L109" s="89">
        <f t="shared" si="6"/>
        <v>3</v>
      </c>
      <c r="M109" s="89"/>
      <c r="N109" s="90"/>
      <c r="O109" s="90"/>
      <c r="P109" s="91" t="str">
        <f>IF('SAISIE ASL'!G109=1,H109,"")</f>
        <v/>
      </c>
      <c r="Q109" s="91"/>
      <c r="R109" s="91" t="str">
        <f>IF('SAISIE ASL'!G109=1,J109,"")</f>
        <v/>
      </c>
      <c r="S109" s="91"/>
      <c r="T109" s="91" t="str">
        <f>IF('SAISIE ASL'!G109=1,L109,"")</f>
        <v/>
      </c>
      <c r="U109" s="92"/>
      <c r="V109" s="93"/>
      <c r="W109" s="91"/>
      <c r="X109" s="91" t="str">
        <f>IF('SAISIE ASL'!G109=2,H109,"")</f>
        <v/>
      </c>
      <c r="Y109" s="91"/>
      <c r="Z109" s="91" t="str">
        <f>IF('SAISIE ASL'!G109=2,J109,"")</f>
        <v/>
      </c>
      <c r="AA109" s="91"/>
      <c r="AB109" s="91" t="str">
        <f>IF('SAISIE ASL'!G109=2,L109,"")</f>
        <v/>
      </c>
      <c r="AC109" s="92"/>
      <c r="AD109" s="93"/>
      <c r="AE109" s="91"/>
      <c r="AF109" s="91">
        <f>IF('SAISIE ASL'!G109=3,H109,"")</f>
        <v>3</v>
      </c>
      <c r="AG109" s="91"/>
      <c r="AH109" s="91">
        <f>IF('SAISIE ASL'!G109=3,J109,"")</f>
        <v>0</v>
      </c>
      <c r="AI109" s="91"/>
      <c r="AJ109" s="91">
        <f>IF('SAISIE ASL'!G109=3,L109,"")</f>
        <v>3</v>
      </c>
      <c r="AK109" s="92"/>
      <c r="AL109" s="93"/>
      <c r="AM109" s="91"/>
      <c r="AN109" s="91" t="str">
        <f>IF('SAISIE ASL'!G109=4,H109,"")</f>
        <v/>
      </c>
      <c r="AO109" s="91"/>
      <c r="AP109" s="91" t="str">
        <f>IF('SAISIE ASL'!G109=4,J109,"")</f>
        <v/>
      </c>
      <c r="AQ109" s="91"/>
      <c r="AR109" s="91" t="str">
        <f>IF('SAISIE ASL'!G109=4,L109,"")</f>
        <v/>
      </c>
      <c r="AS109" s="92"/>
      <c r="AT109" s="93"/>
      <c r="AU109" s="89"/>
      <c r="AV109" s="91" t="str">
        <f>IF('SAISIE ASL'!G109=5,H109,"")</f>
        <v/>
      </c>
      <c r="AW109" s="91"/>
      <c r="AX109" s="91" t="str">
        <f>IF('SAISIE ASL'!G109=5,J109,"")</f>
        <v/>
      </c>
      <c r="AY109" s="91"/>
      <c r="AZ109" s="91" t="str">
        <f>IF('SAISIE ASL'!G109=5,L109,"")</f>
        <v/>
      </c>
      <c r="BA109" s="92"/>
      <c r="BB109" s="93"/>
      <c r="BC109" s="89"/>
      <c r="BD109" s="91">
        <f>IF('SAISIE ASL'!A109=31,H109,"")</f>
        <v>3</v>
      </c>
      <c r="BE109" s="91"/>
      <c r="BF109" s="91">
        <f>IF('SAISIE ASL'!A109=31,J109,"")</f>
        <v>0</v>
      </c>
      <c r="BG109" s="91"/>
      <c r="BH109" s="91">
        <f>IF('SAISIE ASL'!A109=31,L109,"")</f>
        <v>3</v>
      </c>
      <c r="BI109" s="92"/>
      <c r="BJ109" s="93"/>
      <c r="BK109" s="94"/>
      <c r="BL109" s="91" t="str">
        <f>IF('SAISIE ASL'!A109=32,H109,"")</f>
        <v/>
      </c>
      <c r="BM109" s="91"/>
      <c r="BN109" s="91" t="str">
        <f>IF('SAISIE ASL'!A109=32,J109,"")</f>
        <v/>
      </c>
      <c r="BO109" s="91"/>
      <c r="BP109" s="91" t="str">
        <f>IF('SAISIE ASL'!A109=32,L109,"")</f>
        <v/>
      </c>
      <c r="BQ109" s="92"/>
      <c r="BR109" s="93"/>
      <c r="BS109" s="85"/>
      <c r="BT109" s="91" t="str">
        <f>IF('SAISIE ASL'!A109=33,H109,"")</f>
        <v/>
      </c>
      <c r="BU109" s="91"/>
      <c r="BV109" s="91" t="str">
        <f>IF('SAISIE ASL'!A109=33,J109,"")</f>
        <v/>
      </c>
      <c r="BW109" s="91"/>
      <c r="BX109" s="91" t="str">
        <f>IF('SAISIE ASL'!A109=33,L109,"")</f>
        <v/>
      </c>
      <c r="BY109" s="92"/>
      <c r="BZ109" s="93"/>
    </row>
    <row r="110" spans="1:78" ht="15" x14ac:dyDescent="0.2">
      <c r="A110">
        <f>'SAISIE ASL'!J110</f>
        <v>30</v>
      </c>
      <c r="B110">
        <f>'SAISIE ASL'!K110</f>
        <v>92</v>
      </c>
      <c r="C110" t="str">
        <f>'SAISIE ASL'!L110</f>
        <v>L'espace d'accueil dispose de sièges.</v>
      </c>
      <c r="D110">
        <f>'SAISIE ASL'!M110</f>
        <v>1</v>
      </c>
      <c r="E110" t="str">
        <f>'SAISIE ASL'!N110</f>
        <v>OUI</v>
      </c>
      <c r="F110" s="89">
        <f>'SAISIE ASL'!M110</f>
        <v>1</v>
      </c>
      <c r="G110" s="89">
        <f>IF('SAISIE ASL'!N110="OUI",1,IF('SAISIE ASL'!N110="NON",0,IF('SAISIE ASL'!N110="Non Mesuré","",0)))</f>
        <v>1</v>
      </c>
      <c r="H110" s="89">
        <f>IF('SAISIE ASL'!N110&lt;&gt;"Non Mesuré",F110*G110,"")</f>
        <v>1</v>
      </c>
      <c r="I110" s="89"/>
      <c r="J110" s="89">
        <f>IF('SAISIE ASL'!N110="Non Mesuré",F110,0)</f>
        <v>0</v>
      </c>
      <c r="K110" s="89"/>
      <c r="L110" s="89">
        <f t="shared" si="6"/>
        <v>1</v>
      </c>
      <c r="M110" s="89"/>
      <c r="N110" s="90"/>
      <c r="O110" s="90"/>
      <c r="P110" s="91" t="str">
        <f>IF('SAISIE ASL'!G110=1,H110,"")</f>
        <v/>
      </c>
      <c r="Q110" s="91"/>
      <c r="R110" s="91" t="str">
        <f>IF('SAISIE ASL'!G110=1,J110,"")</f>
        <v/>
      </c>
      <c r="S110" s="91"/>
      <c r="T110" s="91" t="str">
        <f>IF('SAISIE ASL'!G110=1,L110,"")</f>
        <v/>
      </c>
      <c r="U110" s="92"/>
      <c r="V110" s="93"/>
      <c r="W110" s="91"/>
      <c r="X110" s="91" t="str">
        <f>IF('SAISIE ASL'!G110=2,H110,"")</f>
        <v/>
      </c>
      <c r="Y110" s="91"/>
      <c r="Z110" s="91" t="str">
        <f>IF('SAISIE ASL'!G110=2,J110,"")</f>
        <v/>
      </c>
      <c r="AA110" s="91"/>
      <c r="AB110" s="91" t="str">
        <f>IF('SAISIE ASL'!G110=2,L110,"")</f>
        <v/>
      </c>
      <c r="AC110" s="92"/>
      <c r="AD110" s="93"/>
      <c r="AE110" s="91"/>
      <c r="AF110" s="91">
        <f>IF('SAISIE ASL'!G110=3,H110,"")</f>
        <v>1</v>
      </c>
      <c r="AG110" s="91"/>
      <c r="AH110" s="91">
        <f>IF('SAISIE ASL'!G110=3,J110,"")</f>
        <v>0</v>
      </c>
      <c r="AI110" s="91"/>
      <c r="AJ110" s="91">
        <f>IF('SAISIE ASL'!G110=3,L110,"")</f>
        <v>1</v>
      </c>
      <c r="AK110" s="92"/>
      <c r="AL110" s="93"/>
      <c r="AM110" s="91"/>
      <c r="AN110" s="91" t="str">
        <f>IF('SAISIE ASL'!G110=4,H110,"")</f>
        <v/>
      </c>
      <c r="AO110" s="91"/>
      <c r="AP110" s="91" t="str">
        <f>IF('SAISIE ASL'!G110=4,J110,"")</f>
        <v/>
      </c>
      <c r="AQ110" s="91"/>
      <c r="AR110" s="91" t="str">
        <f>IF('SAISIE ASL'!G110=4,L110,"")</f>
        <v/>
      </c>
      <c r="AS110" s="92"/>
      <c r="AT110" s="93"/>
      <c r="AU110" s="89"/>
      <c r="AV110" s="91" t="str">
        <f>IF('SAISIE ASL'!G110=5,H110,"")</f>
        <v/>
      </c>
      <c r="AW110" s="91"/>
      <c r="AX110" s="91" t="str">
        <f>IF('SAISIE ASL'!G110=5,J110,"")</f>
        <v/>
      </c>
      <c r="AY110" s="91"/>
      <c r="AZ110" s="91" t="str">
        <f>IF('SAISIE ASL'!G110=5,L110,"")</f>
        <v/>
      </c>
      <c r="BA110" s="92"/>
      <c r="BB110" s="93"/>
      <c r="BC110" s="89"/>
      <c r="BD110" s="91" t="str">
        <f>IF('SAISIE ASL'!A110=31,H110,"")</f>
        <v/>
      </c>
      <c r="BE110" s="91"/>
      <c r="BF110" s="91" t="str">
        <f>IF('SAISIE ASL'!A110=31,J110,"")</f>
        <v/>
      </c>
      <c r="BG110" s="91"/>
      <c r="BH110" s="91" t="str">
        <f>IF('SAISIE ASL'!A110=31,L110,"")</f>
        <v/>
      </c>
      <c r="BI110" s="92"/>
      <c r="BJ110" s="93"/>
      <c r="BK110" s="94"/>
      <c r="BL110" s="91" t="str">
        <f>IF('SAISIE ASL'!A110=32,H110,"")</f>
        <v/>
      </c>
      <c r="BM110" s="91"/>
      <c r="BN110" s="91" t="str">
        <f>IF('SAISIE ASL'!A110=32,J110,"")</f>
        <v/>
      </c>
      <c r="BO110" s="91"/>
      <c r="BP110" s="91" t="str">
        <f>IF('SAISIE ASL'!A110=32,L110,"")</f>
        <v/>
      </c>
      <c r="BQ110" s="92"/>
      <c r="BR110" s="93"/>
      <c r="BS110" s="85"/>
      <c r="BT110" s="91">
        <f>IF('SAISIE ASL'!A110=33,H110,"")</f>
        <v>1</v>
      </c>
      <c r="BU110" s="91"/>
      <c r="BV110" s="91">
        <f>IF('SAISIE ASL'!A110=33,J110,"")</f>
        <v>0</v>
      </c>
      <c r="BW110" s="91"/>
      <c r="BX110" s="91">
        <f>IF('SAISIE ASL'!A110=33,L110,"")</f>
        <v>1</v>
      </c>
      <c r="BY110" s="92"/>
      <c r="BZ110" s="93"/>
    </row>
    <row r="111" spans="1:78" ht="15" x14ac:dyDescent="0.2">
      <c r="A111">
        <f>'SAISIE ASL'!J111</f>
        <v>41</v>
      </c>
      <c r="B111">
        <f>'SAISIE ASL'!K111</f>
        <v>93</v>
      </c>
      <c r="C111" t="str">
        <f>'SAISIE ASL'!L111</f>
        <v xml:space="preserve">Une signalétique est présente. Elle est homogène et cohérente avec la charte graphique (si existante). </v>
      </c>
      <c r="D111">
        <f>'SAISIE ASL'!M111</f>
        <v>1</v>
      </c>
      <c r="E111" t="str">
        <f>'SAISIE ASL'!N111</f>
        <v>OUI</v>
      </c>
      <c r="F111" s="89">
        <f>'SAISIE ASL'!M111</f>
        <v>1</v>
      </c>
      <c r="G111" s="89">
        <f>IF('SAISIE ASL'!N111="OUI",1,IF('SAISIE ASL'!N111="NON",0,IF('SAISIE ASL'!N111="Non Mesuré","",0)))</f>
        <v>1</v>
      </c>
      <c r="H111" s="89">
        <f>IF('SAISIE ASL'!N111&lt;&gt;"Non Mesuré",F111*G111,"")</f>
        <v>1</v>
      </c>
      <c r="I111" s="89"/>
      <c r="J111" s="89">
        <f>IF('SAISIE ASL'!N111="Non Mesuré",F111,0)</f>
        <v>0</v>
      </c>
      <c r="K111" s="89"/>
      <c r="L111" s="89">
        <f t="shared" si="6"/>
        <v>1</v>
      </c>
      <c r="M111" s="89"/>
      <c r="N111" s="90"/>
      <c r="O111" s="90"/>
      <c r="P111" s="91">
        <f>IF('SAISIE ASL'!G111=1,H111,"")</f>
        <v>1</v>
      </c>
      <c r="Q111" s="91"/>
      <c r="R111" s="91">
        <f>IF('SAISIE ASL'!G111=1,J111,"")</f>
        <v>0</v>
      </c>
      <c r="S111" s="91"/>
      <c r="T111" s="91">
        <f>IF('SAISIE ASL'!G111=1,L111,"")</f>
        <v>1</v>
      </c>
      <c r="U111" s="92"/>
      <c r="V111" s="93"/>
      <c r="W111" s="91"/>
      <c r="X111" s="91" t="str">
        <f>IF('SAISIE ASL'!G111=2,H111,"")</f>
        <v/>
      </c>
      <c r="Y111" s="91"/>
      <c r="Z111" s="91" t="str">
        <f>IF('SAISIE ASL'!G111=2,J111,"")</f>
        <v/>
      </c>
      <c r="AA111" s="91"/>
      <c r="AB111" s="91" t="str">
        <f>IF('SAISIE ASL'!G111=2,L111,"")</f>
        <v/>
      </c>
      <c r="AC111" s="92"/>
      <c r="AD111" s="93"/>
      <c r="AE111" s="91"/>
      <c r="AF111" s="91" t="str">
        <f>IF('SAISIE ASL'!G111=3,H111,"")</f>
        <v/>
      </c>
      <c r="AG111" s="91"/>
      <c r="AH111" s="91" t="str">
        <f>IF('SAISIE ASL'!G111=3,J111,"")</f>
        <v/>
      </c>
      <c r="AI111" s="91"/>
      <c r="AJ111" s="91" t="str">
        <f>IF('SAISIE ASL'!G111=3,L111,"")</f>
        <v/>
      </c>
      <c r="AK111" s="92"/>
      <c r="AL111" s="93"/>
      <c r="AM111" s="91"/>
      <c r="AN111" s="91" t="str">
        <f>IF('SAISIE ASL'!G111=4,H111,"")</f>
        <v/>
      </c>
      <c r="AO111" s="91"/>
      <c r="AP111" s="91" t="str">
        <f>IF('SAISIE ASL'!G111=4,J111,"")</f>
        <v/>
      </c>
      <c r="AQ111" s="91"/>
      <c r="AR111" s="91" t="str">
        <f>IF('SAISIE ASL'!G111=4,L111,"")</f>
        <v/>
      </c>
      <c r="AS111" s="92"/>
      <c r="AT111" s="93"/>
      <c r="AU111" s="89"/>
      <c r="AV111" s="91" t="str">
        <f>IF('SAISIE ASL'!G111=5,H111,"")</f>
        <v/>
      </c>
      <c r="AW111" s="91"/>
      <c r="AX111" s="91" t="str">
        <f>IF('SAISIE ASL'!G111=5,J111,"")</f>
        <v/>
      </c>
      <c r="AY111" s="91"/>
      <c r="AZ111" s="91" t="str">
        <f>IF('SAISIE ASL'!G111=5,L111,"")</f>
        <v/>
      </c>
      <c r="BA111" s="92"/>
      <c r="BB111" s="93"/>
      <c r="BC111" s="89"/>
      <c r="BD111" s="91" t="str">
        <f>IF('SAISIE ASL'!A111=31,H111,"")</f>
        <v/>
      </c>
      <c r="BE111" s="91"/>
      <c r="BF111" s="91" t="str">
        <f>IF('SAISIE ASL'!A111=31,J111,"")</f>
        <v/>
      </c>
      <c r="BG111" s="91"/>
      <c r="BH111" s="91" t="str">
        <f>IF('SAISIE ASL'!A111=31,L111,"")</f>
        <v/>
      </c>
      <c r="BI111" s="92"/>
      <c r="BJ111" s="93"/>
      <c r="BK111" s="94"/>
      <c r="BL111" s="91" t="str">
        <f>IF('SAISIE ASL'!A111=32,H111,"")</f>
        <v/>
      </c>
      <c r="BM111" s="91"/>
      <c r="BN111" s="91" t="str">
        <f>IF('SAISIE ASL'!A111=32,J111,"")</f>
        <v/>
      </c>
      <c r="BO111" s="91"/>
      <c r="BP111" s="91" t="str">
        <f>IF('SAISIE ASL'!A111=32,L111,"")</f>
        <v/>
      </c>
      <c r="BQ111" s="92"/>
      <c r="BR111" s="93"/>
      <c r="BS111" s="85"/>
      <c r="BT111" s="91" t="str">
        <f>IF('SAISIE ASL'!A111=33,H111,"")</f>
        <v/>
      </c>
      <c r="BU111" s="91"/>
      <c r="BV111" s="91" t="str">
        <f>IF('SAISIE ASL'!A111=33,J111,"")</f>
        <v/>
      </c>
      <c r="BW111" s="91"/>
      <c r="BX111" s="91" t="str">
        <f>IF('SAISIE ASL'!A111=33,L111,"")</f>
        <v/>
      </c>
      <c r="BY111" s="92"/>
      <c r="BZ111" s="93"/>
    </row>
    <row r="112" spans="1:78" ht="15" x14ac:dyDescent="0.2">
      <c r="A112">
        <f>'SAISIE ASL'!J112</f>
        <v>41</v>
      </c>
      <c r="B112">
        <f>'SAISIE ASL'!K112</f>
        <v>94</v>
      </c>
      <c r="C112" t="str">
        <f>'SAISIE ASL'!L112</f>
        <v>La signalétique est propre.</v>
      </c>
      <c r="D112">
        <f>'SAISIE ASL'!M112</f>
        <v>3</v>
      </c>
      <c r="E112" t="str">
        <f>'SAISIE ASL'!N112</f>
        <v>Très Satisfaisant</v>
      </c>
      <c r="F112" s="89">
        <f>'SAISIE ASL'!M112</f>
        <v>3</v>
      </c>
      <c r="G112" s="89">
        <f>IF('SAISIE ASL'!N112="Très Satisfaisant",1,IF('SAISIE ASL'!N112="Satisfaisant",0.75,IF('SAISIE ASL'!N112="Insatisfaisant",0.25,IF('SAISIE ASL'!N112="Très Insatisfaisant",0,IF('SAISIE ASL'!N112="Non Mesuré","",0)))))</f>
        <v>1</v>
      </c>
      <c r="H112" s="89">
        <f>IF('SAISIE ASL'!N112&lt;&gt;"Non Mesuré",F112*G112,"")</f>
        <v>3</v>
      </c>
      <c r="I112" s="89"/>
      <c r="J112" s="89">
        <f>IF('SAISIE ASL'!N112="Non Mesuré",F112,0)</f>
        <v>0</v>
      </c>
      <c r="K112" s="89"/>
      <c r="L112" s="89">
        <f t="shared" si="6"/>
        <v>3</v>
      </c>
      <c r="M112" s="89"/>
      <c r="N112" s="90"/>
      <c r="O112" s="90"/>
      <c r="P112" s="91" t="str">
        <f>IF('SAISIE ASL'!G112=1,H112,"")</f>
        <v/>
      </c>
      <c r="Q112" s="91"/>
      <c r="R112" s="91" t="str">
        <f>IF('SAISIE ASL'!G112=1,J112,"")</f>
        <v/>
      </c>
      <c r="S112" s="91"/>
      <c r="T112" s="91" t="str">
        <f>IF('SAISIE ASL'!G112=1,L112,"")</f>
        <v/>
      </c>
      <c r="U112" s="92"/>
      <c r="V112" s="93"/>
      <c r="W112" s="91"/>
      <c r="X112" s="91" t="str">
        <f>IF('SAISIE ASL'!G112=2,H112,"")</f>
        <v/>
      </c>
      <c r="Y112" s="91"/>
      <c r="Z112" s="91" t="str">
        <f>IF('SAISIE ASL'!G112=2,J112,"")</f>
        <v/>
      </c>
      <c r="AA112" s="91"/>
      <c r="AB112" s="91" t="str">
        <f>IF('SAISIE ASL'!G112=2,L112,"")</f>
        <v/>
      </c>
      <c r="AC112" s="92"/>
      <c r="AD112" s="93"/>
      <c r="AE112" s="91"/>
      <c r="AF112" s="91">
        <f>IF('SAISIE ASL'!G112=3,H112,"")</f>
        <v>3</v>
      </c>
      <c r="AG112" s="91"/>
      <c r="AH112" s="91">
        <f>IF('SAISIE ASL'!G112=3,J112,"")</f>
        <v>0</v>
      </c>
      <c r="AI112" s="91"/>
      <c r="AJ112" s="91">
        <f>IF('SAISIE ASL'!G112=3,L112,"")</f>
        <v>3</v>
      </c>
      <c r="AK112" s="92"/>
      <c r="AL112" s="93"/>
      <c r="AM112" s="91"/>
      <c r="AN112" s="91" t="str">
        <f>IF('SAISIE ASL'!G112=4,H112,"")</f>
        <v/>
      </c>
      <c r="AO112" s="91"/>
      <c r="AP112" s="91" t="str">
        <f>IF('SAISIE ASL'!G112=4,J112,"")</f>
        <v/>
      </c>
      <c r="AQ112" s="91"/>
      <c r="AR112" s="91" t="str">
        <f>IF('SAISIE ASL'!G112=4,L112,"")</f>
        <v/>
      </c>
      <c r="AS112" s="92"/>
      <c r="AT112" s="93"/>
      <c r="AU112" s="89"/>
      <c r="AV112" s="91" t="str">
        <f>IF('SAISIE ASL'!G112=5,H112,"")</f>
        <v/>
      </c>
      <c r="AW112" s="91"/>
      <c r="AX112" s="91" t="str">
        <f>IF('SAISIE ASL'!G112=5,J112,"")</f>
        <v/>
      </c>
      <c r="AY112" s="91"/>
      <c r="AZ112" s="91" t="str">
        <f>IF('SAISIE ASL'!G112=5,L112,"")</f>
        <v/>
      </c>
      <c r="BA112" s="92"/>
      <c r="BB112" s="93"/>
      <c r="BC112" s="89"/>
      <c r="BD112" s="91">
        <f>IF('SAISIE ASL'!A112=31,H112,"")</f>
        <v>3</v>
      </c>
      <c r="BE112" s="91"/>
      <c r="BF112" s="91">
        <f>IF('SAISIE ASL'!A112=31,J112,"")</f>
        <v>0</v>
      </c>
      <c r="BG112" s="91"/>
      <c r="BH112" s="91">
        <f>IF('SAISIE ASL'!A112=31,L112,"")</f>
        <v>3</v>
      </c>
      <c r="BI112" s="92"/>
      <c r="BJ112" s="93"/>
      <c r="BK112" s="94"/>
      <c r="BL112" s="91" t="str">
        <f>IF('SAISIE ASL'!A112=32,H112,"")</f>
        <v/>
      </c>
      <c r="BM112" s="91"/>
      <c r="BN112" s="91" t="str">
        <f>IF('SAISIE ASL'!A112=32,J112,"")</f>
        <v/>
      </c>
      <c r="BO112" s="91"/>
      <c r="BP112" s="91" t="str">
        <f>IF('SAISIE ASL'!A112=32,L112,"")</f>
        <v/>
      </c>
      <c r="BQ112" s="92"/>
      <c r="BR112" s="93"/>
      <c r="BS112" s="85"/>
      <c r="BT112" s="91" t="str">
        <f>IF('SAISIE ASL'!A112=33,H112,"")</f>
        <v/>
      </c>
      <c r="BU112" s="91"/>
      <c r="BV112" s="91" t="str">
        <f>IF('SAISIE ASL'!A112=33,J112,"")</f>
        <v/>
      </c>
      <c r="BW112" s="91"/>
      <c r="BX112" s="91" t="str">
        <f>IF('SAISIE ASL'!A112=33,L112,"")</f>
        <v/>
      </c>
      <c r="BY112" s="92"/>
      <c r="BZ112" s="93"/>
    </row>
    <row r="113" spans="1:78" ht="15" x14ac:dyDescent="0.2">
      <c r="A113">
        <f>'SAISIE ASL'!J113</f>
        <v>41</v>
      </c>
      <c r="B113">
        <f>'SAISIE ASL'!K113</f>
        <v>95</v>
      </c>
      <c r="C113" t="str">
        <f>'SAISIE ASL'!L113</f>
        <v>La signalétique est en bon état.</v>
      </c>
      <c r="D113">
        <f>'SAISIE ASL'!M113</f>
        <v>3</v>
      </c>
      <c r="E113" t="str">
        <f>'SAISIE ASL'!N113</f>
        <v>Très satisfaisant</v>
      </c>
      <c r="F113" s="89">
        <f>'SAISIE ASL'!M113</f>
        <v>3</v>
      </c>
      <c r="G113" s="89">
        <f>IF('SAISIE ASL'!N113="Très Satisfaisant",1,IF('SAISIE ASL'!N113="Satisfaisant",0.75,IF('SAISIE ASL'!N113="Insatisfaisant",0.25,IF('SAISIE ASL'!N113="Très Insatisfaisant",0,IF('SAISIE ASL'!N113="Non Mesuré","",0)))))</f>
        <v>1</v>
      </c>
      <c r="H113" s="89">
        <f>IF('SAISIE ASL'!N113&lt;&gt;"Non Mesuré",F113*G113,"")</f>
        <v>3</v>
      </c>
      <c r="I113" s="89"/>
      <c r="J113" s="89">
        <f>IF('SAISIE ASL'!N113="Non Mesuré",F113,0)</f>
        <v>0</v>
      </c>
      <c r="K113" s="89"/>
      <c r="L113" s="89">
        <f t="shared" si="6"/>
        <v>3</v>
      </c>
      <c r="M113" s="89"/>
      <c r="N113" s="90"/>
      <c r="O113" s="90"/>
      <c r="P113" s="91" t="str">
        <f>IF('SAISIE ASL'!G113=1,H113,"")</f>
        <v/>
      </c>
      <c r="Q113" s="91"/>
      <c r="R113" s="91" t="str">
        <f>IF('SAISIE ASL'!G113=1,J113,"")</f>
        <v/>
      </c>
      <c r="S113" s="91"/>
      <c r="T113" s="91" t="str">
        <f>IF('SAISIE ASL'!G113=1,L113,"")</f>
        <v/>
      </c>
      <c r="U113" s="92"/>
      <c r="V113" s="93"/>
      <c r="W113" s="91"/>
      <c r="X113" s="91" t="str">
        <f>IF('SAISIE ASL'!G113=2,H113,"")</f>
        <v/>
      </c>
      <c r="Y113" s="91"/>
      <c r="Z113" s="91" t="str">
        <f>IF('SAISIE ASL'!G113=2,J113,"")</f>
        <v/>
      </c>
      <c r="AA113" s="91"/>
      <c r="AB113" s="91" t="str">
        <f>IF('SAISIE ASL'!G113=2,L113,"")</f>
        <v/>
      </c>
      <c r="AC113" s="92"/>
      <c r="AD113" s="93"/>
      <c r="AE113" s="91"/>
      <c r="AF113" s="91">
        <f>IF('SAISIE ASL'!G113=3,H113,"")</f>
        <v>3</v>
      </c>
      <c r="AG113" s="91"/>
      <c r="AH113" s="91">
        <f>IF('SAISIE ASL'!G113=3,J113,"")</f>
        <v>0</v>
      </c>
      <c r="AI113" s="91"/>
      <c r="AJ113" s="91">
        <f>IF('SAISIE ASL'!G113=3,L113,"")</f>
        <v>3</v>
      </c>
      <c r="AK113" s="92"/>
      <c r="AL113" s="93"/>
      <c r="AM113" s="91"/>
      <c r="AN113" s="91" t="str">
        <f>IF('SAISIE ASL'!G113=4,H113,"")</f>
        <v/>
      </c>
      <c r="AO113" s="91"/>
      <c r="AP113" s="91" t="str">
        <f>IF('SAISIE ASL'!G113=4,J113,"")</f>
        <v/>
      </c>
      <c r="AQ113" s="91"/>
      <c r="AR113" s="91" t="str">
        <f>IF('SAISIE ASL'!G113=4,L113,"")</f>
        <v/>
      </c>
      <c r="AS113" s="92"/>
      <c r="AT113" s="93"/>
      <c r="AU113" s="89"/>
      <c r="AV113" s="91" t="str">
        <f>IF('SAISIE ASL'!G113=5,H113,"")</f>
        <v/>
      </c>
      <c r="AW113" s="91"/>
      <c r="AX113" s="91" t="str">
        <f>IF('SAISIE ASL'!G113=5,J113,"")</f>
        <v/>
      </c>
      <c r="AY113" s="91"/>
      <c r="AZ113" s="91" t="str">
        <f>IF('SAISIE ASL'!G113=5,L113,"")</f>
        <v/>
      </c>
      <c r="BA113" s="92"/>
      <c r="BB113" s="93"/>
      <c r="BC113" s="89"/>
      <c r="BD113" s="91" t="str">
        <f>IF('SAISIE ASL'!A113=31,H113,"")</f>
        <v/>
      </c>
      <c r="BE113" s="91"/>
      <c r="BF113" s="91" t="str">
        <f>IF('SAISIE ASL'!A113=31,J113,"")</f>
        <v/>
      </c>
      <c r="BG113" s="91"/>
      <c r="BH113" s="91" t="str">
        <f>IF('SAISIE ASL'!A113=31,L113,"")</f>
        <v/>
      </c>
      <c r="BI113" s="92"/>
      <c r="BJ113" s="93"/>
      <c r="BK113" s="94"/>
      <c r="BL113" s="91">
        <f>IF('SAISIE ASL'!A113=32,H113,"")</f>
        <v>3</v>
      </c>
      <c r="BM113" s="91"/>
      <c r="BN113" s="91">
        <f>IF('SAISIE ASL'!A113=32,J113,"")</f>
        <v>0</v>
      </c>
      <c r="BO113" s="91"/>
      <c r="BP113" s="91">
        <f>IF('SAISIE ASL'!A113=32,L113,"")</f>
        <v>3</v>
      </c>
      <c r="BQ113" s="92"/>
      <c r="BR113" s="93"/>
      <c r="BS113" s="85"/>
      <c r="BT113" s="91" t="str">
        <f>IF('SAISIE ASL'!A113=33,H113,"")</f>
        <v/>
      </c>
      <c r="BU113" s="91"/>
      <c r="BV113" s="91" t="str">
        <f>IF('SAISIE ASL'!A113=33,J113,"")</f>
        <v/>
      </c>
      <c r="BW113" s="91"/>
      <c r="BX113" s="91" t="str">
        <f>IF('SAISIE ASL'!A113=33,L113,"")</f>
        <v/>
      </c>
      <c r="BY113" s="92"/>
      <c r="BZ113" s="93"/>
    </row>
    <row r="114" spans="1:78" ht="15.75" x14ac:dyDescent="0.25">
      <c r="A114">
        <f>'SAISIE ASL'!J114</f>
        <v>0</v>
      </c>
      <c r="B114" t="str">
        <f>'SAISIE ASL'!K114</f>
        <v/>
      </c>
      <c r="C114" t="str">
        <f>'SAISIE ASL'!L114</f>
        <v>L'information de la clientèle</v>
      </c>
      <c r="D114">
        <f>'SAISIE ASL'!M114</f>
        <v>0</v>
      </c>
      <c r="E114">
        <f>'SAISIE ASL'!N114</f>
        <v>0</v>
      </c>
      <c r="F114" s="234"/>
      <c r="G114" s="234"/>
      <c r="H114" s="234"/>
      <c r="I114" s="234"/>
      <c r="J114" s="234"/>
      <c r="K114" s="234"/>
      <c r="L114" s="234"/>
      <c r="M114" s="234"/>
      <c r="N114" s="235"/>
      <c r="O114" s="235"/>
      <c r="P114" s="144"/>
      <c r="Q114" s="144"/>
      <c r="R114" s="144"/>
      <c r="S114" s="144"/>
      <c r="T114" s="144"/>
      <c r="U114" s="145"/>
      <c r="V114" s="146"/>
      <c r="W114" s="144"/>
      <c r="X114" s="144"/>
      <c r="Y114" s="144"/>
      <c r="Z114" s="144"/>
      <c r="AA114" s="144"/>
      <c r="AB114" s="144"/>
      <c r="AC114" s="145"/>
      <c r="AD114" s="146"/>
      <c r="AE114" s="144"/>
      <c r="AF114" s="144"/>
      <c r="AG114" s="144"/>
      <c r="AH114" s="144"/>
      <c r="AI114" s="144"/>
      <c r="AJ114" s="144"/>
      <c r="AK114" s="145"/>
      <c r="AL114" s="146"/>
      <c r="AM114" s="144"/>
      <c r="AN114" s="144"/>
      <c r="AO114" s="144"/>
      <c r="AP114" s="144"/>
      <c r="AQ114" s="144"/>
      <c r="AR114" s="144"/>
      <c r="AS114" s="145"/>
      <c r="AT114" s="146"/>
      <c r="AU114" s="234"/>
      <c r="AV114" s="144"/>
      <c r="AW114" s="144"/>
      <c r="AX114" s="144"/>
      <c r="AY114" s="144"/>
      <c r="AZ114" s="144"/>
      <c r="BA114" s="145"/>
      <c r="BB114" s="146"/>
      <c r="BC114" s="234"/>
      <c r="BD114" s="144" t="str">
        <f>IF('SAISIE ASL'!A114=31,H114,"")</f>
        <v/>
      </c>
      <c r="BE114" s="144"/>
      <c r="BF114" s="144" t="str">
        <f>IF('SAISIE ASL'!A114=31,J114,"")</f>
        <v/>
      </c>
      <c r="BG114" s="144"/>
      <c r="BH114" s="144" t="str">
        <f>IF('SAISIE ASL'!A114=31,L114,"")</f>
        <v/>
      </c>
      <c r="BI114" s="145"/>
      <c r="BJ114" s="146"/>
      <c r="BK114" s="147"/>
      <c r="BL114" s="144" t="str">
        <f>IF('SAISIE ASL'!A114=32,H114,"")</f>
        <v/>
      </c>
      <c r="BM114" s="144"/>
      <c r="BN114" s="144" t="str">
        <f>IF('SAISIE ASL'!A114=32,J114,"")</f>
        <v/>
      </c>
      <c r="BO114" s="144"/>
      <c r="BP114" s="144" t="str">
        <f>IF('SAISIE ASL'!A114=32,L114,"")</f>
        <v/>
      </c>
      <c r="BQ114" s="145"/>
      <c r="BR114" s="146"/>
      <c r="BS114" s="142"/>
      <c r="BT114" s="144" t="str">
        <f>IF('SAISIE ASL'!A114=33,H114,"")</f>
        <v/>
      </c>
      <c r="BU114" s="144"/>
      <c r="BV114" s="144" t="str">
        <f>IF('SAISIE ASL'!A114=33,J114,"")</f>
        <v/>
      </c>
      <c r="BW114" s="144"/>
      <c r="BX114" s="144" t="str">
        <f>IF('SAISIE ASL'!A114=33,L114,"")</f>
        <v/>
      </c>
      <c r="BY114" s="145"/>
      <c r="BZ114" s="146"/>
    </row>
    <row r="115" spans="1:78" ht="15" x14ac:dyDescent="0.2">
      <c r="A115">
        <f>'SAISIE ASL'!J115</f>
        <v>42</v>
      </c>
      <c r="B115">
        <f>'SAISIE ASL'!K115</f>
        <v>96</v>
      </c>
      <c r="C115" t="str">
        <f>'SAISIE ASL'!L115</f>
        <v>Les informations pratiques sont portées à la connaissance du client.</v>
      </c>
      <c r="D115">
        <f>'SAISIE ASL'!M115</f>
        <v>1</v>
      </c>
      <c r="E115" t="str">
        <f>'SAISIE ASL'!N115</f>
        <v>OUI</v>
      </c>
      <c r="F115" s="89">
        <f>'SAISIE ASL'!M115</f>
        <v>1</v>
      </c>
      <c r="G115" s="89">
        <f>IF('SAISIE ASL'!N115="OUI",1,IF('SAISIE ASL'!N115="NON",0,IF('SAISIE ASL'!N115="Non Mesuré","",0)))</f>
        <v>1</v>
      </c>
      <c r="H115" s="89">
        <f>IF('SAISIE ASL'!N115&lt;&gt;"Non Mesuré",F115*G115,"")</f>
        <v>1</v>
      </c>
      <c r="I115" s="89"/>
      <c r="J115" s="89">
        <f>IF('SAISIE ASL'!N115="Non Mesuré",F115,0)</f>
        <v>0</v>
      </c>
      <c r="K115" s="89"/>
      <c r="L115" s="89">
        <f t="shared" ref="L115:L120" si="7">F115-J115</f>
        <v>1</v>
      </c>
      <c r="M115" s="89"/>
      <c r="N115" s="90"/>
      <c r="O115" s="90"/>
      <c r="P115" s="91">
        <f>IF('SAISIE ASL'!G115=1,H115,"")</f>
        <v>1</v>
      </c>
      <c r="Q115" s="91"/>
      <c r="R115" s="91">
        <f>IF('SAISIE ASL'!G115=1,J115,"")</f>
        <v>0</v>
      </c>
      <c r="S115" s="91"/>
      <c r="T115" s="91">
        <f>IF('SAISIE ASL'!G115=1,L115,"")</f>
        <v>1</v>
      </c>
      <c r="U115" s="92"/>
      <c r="V115" s="93"/>
      <c r="W115" s="91"/>
      <c r="X115" s="91" t="str">
        <f>IF('SAISIE ASL'!G115=2,H115,"")</f>
        <v/>
      </c>
      <c r="Y115" s="91"/>
      <c r="Z115" s="91" t="str">
        <f>IF('SAISIE ASL'!G115=2,J115,"")</f>
        <v/>
      </c>
      <c r="AA115" s="91"/>
      <c r="AB115" s="91" t="str">
        <f>IF('SAISIE ASL'!G115=2,L115,"")</f>
        <v/>
      </c>
      <c r="AC115" s="92"/>
      <c r="AD115" s="93"/>
      <c r="AE115" s="91"/>
      <c r="AF115" s="91" t="str">
        <f>IF('SAISIE ASL'!G115=3,H115,"")</f>
        <v/>
      </c>
      <c r="AG115" s="91"/>
      <c r="AH115" s="91" t="str">
        <f>IF('SAISIE ASL'!G115=3,J115,"")</f>
        <v/>
      </c>
      <c r="AI115" s="91"/>
      <c r="AJ115" s="91" t="str">
        <f>IF('SAISIE ASL'!G115=3,L115,"")</f>
        <v/>
      </c>
      <c r="AK115" s="92"/>
      <c r="AL115" s="93"/>
      <c r="AM115" s="91"/>
      <c r="AN115" s="91" t="str">
        <f>IF('SAISIE ASL'!G115=4,H115,"")</f>
        <v/>
      </c>
      <c r="AO115" s="91"/>
      <c r="AP115" s="91" t="str">
        <f>IF('SAISIE ASL'!G115=4,J115,"")</f>
        <v/>
      </c>
      <c r="AQ115" s="91"/>
      <c r="AR115" s="91" t="str">
        <f>IF('SAISIE ASL'!G115=4,L115,"")</f>
        <v/>
      </c>
      <c r="AS115" s="92"/>
      <c r="AT115" s="93"/>
      <c r="AU115" s="89"/>
      <c r="AV115" s="91" t="str">
        <f>IF('SAISIE ASL'!G115=5,H115,"")</f>
        <v/>
      </c>
      <c r="AW115" s="91"/>
      <c r="AX115" s="91" t="str">
        <f>IF('SAISIE ASL'!G115=5,J115,"")</f>
        <v/>
      </c>
      <c r="AY115" s="91"/>
      <c r="AZ115" s="91" t="str">
        <f>IF('SAISIE ASL'!G115=5,L115,"")</f>
        <v/>
      </c>
      <c r="BA115" s="92"/>
      <c r="BB115" s="93"/>
      <c r="BC115" s="89"/>
      <c r="BD115" s="91" t="str">
        <f>IF('SAISIE ASL'!A115=31,H115,"")</f>
        <v/>
      </c>
      <c r="BE115" s="91"/>
      <c r="BF115" s="91" t="str">
        <f>IF('SAISIE ASL'!A115=31,J115,"")</f>
        <v/>
      </c>
      <c r="BG115" s="91"/>
      <c r="BH115" s="91" t="str">
        <f>IF('SAISIE ASL'!A115=31,L115,"")</f>
        <v/>
      </c>
      <c r="BI115" s="92"/>
      <c r="BJ115" s="93"/>
      <c r="BK115" s="94"/>
      <c r="BL115" s="91" t="str">
        <f>IF('SAISIE ASL'!A115=32,H115,"")</f>
        <v/>
      </c>
      <c r="BM115" s="91"/>
      <c r="BN115" s="91" t="str">
        <f>IF('SAISIE ASL'!A115=32,J115,"")</f>
        <v/>
      </c>
      <c r="BO115" s="91"/>
      <c r="BP115" s="91" t="str">
        <f>IF('SAISIE ASL'!A115=32,L115,"")</f>
        <v/>
      </c>
      <c r="BQ115" s="92"/>
      <c r="BR115" s="93"/>
      <c r="BS115" s="85"/>
      <c r="BT115" s="91" t="str">
        <f>IF('SAISIE ASL'!A115=33,H115,"")</f>
        <v/>
      </c>
      <c r="BU115" s="91"/>
      <c r="BV115" s="91" t="str">
        <f>IF('SAISIE ASL'!A115=33,J115,"")</f>
        <v/>
      </c>
      <c r="BW115" s="91"/>
      <c r="BX115" s="91" t="str">
        <f>IF('SAISIE ASL'!A115=33,L115,"")</f>
        <v/>
      </c>
      <c r="BY115" s="92"/>
      <c r="BZ115" s="93"/>
    </row>
    <row r="116" spans="1:78" ht="15" x14ac:dyDescent="0.2">
      <c r="A116">
        <f>'SAISIE ASL'!J116</f>
        <v>100</v>
      </c>
      <c r="B116">
        <f>'SAISIE ASL'!K116</f>
        <v>97</v>
      </c>
      <c r="C116" t="str">
        <f>'SAISIE ASL'!L116</f>
        <v>Les affichages des informations pratiques sont soignés et actualisés.</v>
      </c>
      <c r="D116">
        <f>'SAISIE ASL'!M116</f>
        <v>1</v>
      </c>
      <c r="E116" t="str">
        <f>'SAISIE ASL'!N116</f>
        <v>OUI</v>
      </c>
      <c r="F116" s="89">
        <f>'SAISIE ASL'!M116</f>
        <v>1</v>
      </c>
      <c r="G116" s="89">
        <f>IF('SAISIE ASL'!N116="OUI",1,IF('SAISIE ASL'!N116="NON",0,IF('SAISIE ASL'!N116="Non Mesuré","",0)))</f>
        <v>1</v>
      </c>
      <c r="H116" s="89">
        <f>IF('SAISIE ASL'!N116&lt;&gt;"Non Mesuré",F116*G116,"")</f>
        <v>1</v>
      </c>
      <c r="I116" s="89"/>
      <c r="J116" s="89">
        <f>IF('SAISIE ASL'!N116="Non Mesuré",F116,0)</f>
        <v>0</v>
      </c>
      <c r="K116" s="89"/>
      <c r="L116" s="89">
        <f t="shared" si="7"/>
        <v>1</v>
      </c>
      <c r="M116" s="89"/>
      <c r="N116" s="90"/>
      <c r="O116" s="90"/>
      <c r="P116" s="91">
        <f>IF('SAISIE ASL'!G116=1,H116,"")</f>
        <v>1</v>
      </c>
      <c r="Q116" s="91"/>
      <c r="R116" s="91">
        <f>IF('SAISIE ASL'!G116=1,J116,"")</f>
        <v>0</v>
      </c>
      <c r="S116" s="91"/>
      <c r="T116" s="91">
        <f>IF('SAISIE ASL'!G116=1,L116,"")</f>
        <v>1</v>
      </c>
      <c r="U116" s="92"/>
      <c r="V116" s="93"/>
      <c r="W116" s="91"/>
      <c r="X116" s="91" t="str">
        <f>IF('SAISIE ASL'!G116=2,H116,"")</f>
        <v/>
      </c>
      <c r="Y116" s="91"/>
      <c r="Z116" s="91" t="str">
        <f>IF('SAISIE ASL'!G116=2,J116,"")</f>
        <v/>
      </c>
      <c r="AA116" s="91"/>
      <c r="AB116" s="91" t="str">
        <f>IF('SAISIE ASL'!G116=2,L116,"")</f>
        <v/>
      </c>
      <c r="AC116" s="92"/>
      <c r="AD116" s="93"/>
      <c r="AE116" s="91"/>
      <c r="AF116" s="91" t="str">
        <f>IF('SAISIE ASL'!G116=3,H116,"")</f>
        <v/>
      </c>
      <c r="AG116" s="91"/>
      <c r="AH116" s="91" t="str">
        <f>IF('SAISIE ASL'!G116=3,J116,"")</f>
        <v/>
      </c>
      <c r="AI116" s="91"/>
      <c r="AJ116" s="91" t="str">
        <f>IF('SAISIE ASL'!G116=3,L116,"")</f>
        <v/>
      </c>
      <c r="AK116" s="92"/>
      <c r="AL116" s="93"/>
      <c r="AM116" s="91"/>
      <c r="AN116" s="91" t="str">
        <f>IF('SAISIE ASL'!G116=4,H116,"")</f>
        <v/>
      </c>
      <c r="AO116" s="91"/>
      <c r="AP116" s="91" t="str">
        <f>IF('SAISIE ASL'!G116=4,J116,"")</f>
        <v/>
      </c>
      <c r="AQ116" s="91"/>
      <c r="AR116" s="91" t="str">
        <f>IF('SAISIE ASL'!G116=4,L116,"")</f>
        <v/>
      </c>
      <c r="AS116" s="92"/>
      <c r="AT116" s="93"/>
      <c r="AU116" s="89"/>
      <c r="AV116" s="91" t="str">
        <f>IF('SAISIE ASL'!G116=5,H116,"")</f>
        <v/>
      </c>
      <c r="AW116" s="91"/>
      <c r="AX116" s="91" t="str">
        <f>IF('SAISIE ASL'!G116=5,J116,"")</f>
        <v/>
      </c>
      <c r="AY116" s="91"/>
      <c r="AZ116" s="91" t="str">
        <f>IF('SAISIE ASL'!G116=5,L116,"")</f>
        <v/>
      </c>
      <c r="BA116" s="92"/>
      <c r="BB116" s="93"/>
      <c r="BC116" s="89"/>
      <c r="BD116" s="91" t="str">
        <f>IF('SAISIE ASL'!A116=31,H116,"")</f>
        <v/>
      </c>
      <c r="BE116" s="91"/>
      <c r="BF116" s="91" t="str">
        <f>IF('SAISIE ASL'!A116=31,J116,"")</f>
        <v/>
      </c>
      <c r="BG116" s="91"/>
      <c r="BH116" s="91" t="str">
        <f>IF('SAISIE ASL'!A116=31,L116,"")</f>
        <v/>
      </c>
      <c r="BI116" s="92"/>
      <c r="BJ116" s="93"/>
      <c r="BK116" s="94"/>
      <c r="BL116" s="91" t="str">
        <f>IF('SAISIE ASL'!A116=32,H116,"")</f>
        <v/>
      </c>
      <c r="BM116" s="91"/>
      <c r="BN116" s="91" t="str">
        <f>IF('SAISIE ASL'!A116=32,J116,"")</f>
        <v/>
      </c>
      <c r="BO116" s="91"/>
      <c r="BP116" s="91" t="str">
        <f>IF('SAISIE ASL'!A116=32,L116,"")</f>
        <v/>
      </c>
      <c r="BQ116" s="92"/>
      <c r="BR116" s="93"/>
      <c r="BS116" s="85"/>
      <c r="BT116" s="91" t="str">
        <f>IF('SAISIE ASL'!A116=33,H116,"")</f>
        <v/>
      </c>
      <c r="BU116" s="91"/>
      <c r="BV116" s="91" t="str">
        <f>IF('SAISIE ASL'!A116=33,J116,"")</f>
        <v/>
      </c>
      <c r="BW116" s="91"/>
      <c r="BX116" s="91" t="str">
        <f>IF('SAISIE ASL'!A116=33,L116,"")</f>
        <v/>
      </c>
      <c r="BY116" s="92"/>
      <c r="BZ116" s="93"/>
    </row>
    <row r="117" spans="1:78" ht="15" x14ac:dyDescent="0.2">
      <c r="A117">
        <f>'SAISIE ASL'!J117</f>
        <v>100</v>
      </c>
      <c r="B117">
        <f>'SAISIE ASL'!K117</f>
        <v>98</v>
      </c>
      <c r="C117" t="str">
        <f>'SAISIE ASL'!L117</f>
        <v>Les affichages des documents réglementaires (diplômes ,consignes de sécurité…) sont soignés et actualisés.</v>
      </c>
      <c r="D117">
        <f>'SAISIE ASL'!M117</f>
        <v>1</v>
      </c>
      <c r="E117" t="str">
        <f>'SAISIE ASL'!N117</f>
        <v>OUI</v>
      </c>
      <c r="F117" s="89">
        <f>'SAISIE ASL'!M117</f>
        <v>1</v>
      </c>
      <c r="G117" s="89">
        <f>IF('SAISIE ASL'!N117="OUI",1,IF('SAISIE ASL'!N117="NON",0,IF('SAISIE ASL'!N117="Non Mesuré","",0)))</f>
        <v>1</v>
      </c>
      <c r="H117" s="89">
        <f>IF('SAISIE ASL'!N117&lt;&gt;"Non Mesuré",F117*G117,"")</f>
        <v>1</v>
      </c>
      <c r="I117" s="89"/>
      <c r="J117" s="89">
        <f>IF('SAISIE ASL'!N117="Non Mesuré",F117,0)</f>
        <v>0</v>
      </c>
      <c r="K117" s="89"/>
      <c r="L117" s="89">
        <f t="shared" si="7"/>
        <v>1</v>
      </c>
      <c r="M117" s="89"/>
      <c r="N117" s="90"/>
      <c r="O117" s="90"/>
      <c r="P117" s="91">
        <f>IF('SAISIE ASL'!G117=1,H117,"")</f>
        <v>1</v>
      </c>
      <c r="Q117" s="91"/>
      <c r="R117" s="91">
        <f>IF('SAISIE ASL'!G117=1,J117,"")</f>
        <v>0</v>
      </c>
      <c r="S117" s="91"/>
      <c r="T117" s="91">
        <f>IF('SAISIE ASL'!G117=1,L117,"")</f>
        <v>1</v>
      </c>
      <c r="U117" s="92"/>
      <c r="V117" s="93"/>
      <c r="W117" s="91"/>
      <c r="X117" s="91" t="str">
        <f>IF('SAISIE ASL'!G117=2,H117,"")</f>
        <v/>
      </c>
      <c r="Y117" s="91"/>
      <c r="Z117" s="91" t="str">
        <f>IF('SAISIE ASL'!G117=2,J117,"")</f>
        <v/>
      </c>
      <c r="AA117" s="91"/>
      <c r="AB117" s="91" t="str">
        <f>IF('SAISIE ASL'!G117=2,L117,"")</f>
        <v/>
      </c>
      <c r="AC117" s="92"/>
      <c r="AD117" s="93"/>
      <c r="AE117" s="91"/>
      <c r="AF117" s="91" t="str">
        <f>IF('SAISIE ASL'!G117=3,H117,"")</f>
        <v/>
      </c>
      <c r="AG117" s="91"/>
      <c r="AH117" s="91" t="str">
        <f>IF('SAISIE ASL'!G117=3,J117,"")</f>
        <v/>
      </c>
      <c r="AI117" s="91"/>
      <c r="AJ117" s="91" t="str">
        <f>IF('SAISIE ASL'!G117=3,L117,"")</f>
        <v/>
      </c>
      <c r="AK117" s="92"/>
      <c r="AL117" s="93"/>
      <c r="AM117" s="91"/>
      <c r="AN117" s="91" t="str">
        <f>IF('SAISIE ASL'!G117=4,H117,"")</f>
        <v/>
      </c>
      <c r="AO117" s="91"/>
      <c r="AP117" s="91" t="str">
        <f>IF('SAISIE ASL'!G117=4,J117,"")</f>
        <v/>
      </c>
      <c r="AQ117" s="91"/>
      <c r="AR117" s="91" t="str">
        <f>IF('SAISIE ASL'!G117=4,L117,"")</f>
        <v/>
      </c>
      <c r="AS117" s="92"/>
      <c r="AT117" s="93"/>
      <c r="AU117" s="89"/>
      <c r="AV117" s="91" t="str">
        <f>IF('SAISIE ASL'!G117=5,H117,"")</f>
        <v/>
      </c>
      <c r="AW117" s="91"/>
      <c r="AX117" s="91" t="str">
        <f>IF('SAISIE ASL'!G117=5,J117,"")</f>
        <v/>
      </c>
      <c r="AY117" s="91"/>
      <c r="AZ117" s="91" t="str">
        <f>IF('SAISIE ASL'!G117=5,L117,"")</f>
        <v/>
      </c>
      <c r="BA117" s="92"/>
      <c r="BB117" s="93"/>
      <c r="BC117" s="89"/>
      <c r="BD117" s="91" t="str">
        <f>IF('SAISIE ASL'!A117=31,H117,"")</f>
        <v/>
      </c>
      <c r="BE117" s="91"/>
      <c r="BF117" s="91" t="str">
        <f>IF('SAISIE ASL'!A117=31,J117,"")</f>
        <v/>
      </c>
      <c r="BG117" s="91"/>
      <c r="BH117" s="91" t="str">
        <f>IF('SAISIE ASL'!A117=31,L117,"")</f>
        <v/>
      </c>
      <c r="BI117" s="92"/>
      <c r="BJ117" s="93"/>
      <c r="BK117" s="94"/>
      <c r="BL117" s="91" t="str">
        <f>IF('SAISIE ASL'!A117=32,H117,"")</f>
        <v/>
      </c>
      <c r="BM117" s="91"/>
      <c r="BN117" s="91" t="str">
        <f>IF('SAISIE ASL'!A117=32,J117,"")</f>
        <v/>
      </c>
      <c r="BO117" s="91"/>
      <c r="BP117" s="91" t="str">
        <f>IF('SAISIE ASL'!A117=32,L117,"")</f>
        <v/>
      </c>
      <c r="BQ117" s="92"/>
      <c r="BR117" s="93"/>
      <c r="BS117" s="85"/>
      <c r="BT117" s="91" t="str">
        <f>IF('SAISIE ASL'!A117=33,H117,"")</f>
        <v/>
      </c>
      <c r="BU117" s="91"/>
      <c r="BV117" s="91" t="str">
        <f>IF('SAISIE ASL'!A117=33,J117,"")</f>
        <v/>
      </c>
      <c r="BW117" s="91"/>
      <c r="BX117" s="91" t="str">
        <f>IF('SAISIE ASL'!A117=33,L117,"")</f>
        <v/>
      </c>
      <c r="BY117" s="92"/>
      <c r="BZ117" s="93"/>
    </row>
    <row r="118" spans="1:78" ht="15" x14ac:dyDescent="0.2">
      <c r="A118">
        <f>'SAISIE ASL'!J118</f>
        <v>42</v>
      </c>
      <c r="B118">
        <f>'SAISIE ASL'!K118</f>
        <v>99</v>
      </c>
      <c r="C118" t="str">
        <f>'SAISIE ASL'!L118</f>
        <v>Les affichages sont traduits en au moins une langue étrangère.</v>
      </c>
      <c r="D118">
        <f>'SAISIE ASL'!M118</f>
        <v>3</v>
      </c>
      <c r="E118" t="str">
        <f>'SAISIE ASL'!N118</f>
        <v>OUI</v>
      </c>
      <c r="F118" s="89">
        <f>'SAISIE ASL'!M118</f>
        <v>3</v>
      </c>
      <c r="G118" s="89">
        <f>IF('SAISIE ASL'!N118="OUI",1,IF('SAISIE ASL'!N118="NON",0,IF('SAISIE ASL'!N118="Non Mesuré","",0)))</f>
        <v>1</v>
      </c>
      <c r="H118" s="89">
        <f>IF('SAISIE ASL'!N118&lt;&gt;"Non Mesuré",F118*G118,"")</f>
        <v>3</v>
      </c>
      <c r="I118" s="89"/>
      <c r="J118" s="89">
        <f>IF('SAISIE ASL'!N118="Non Mesuré",F118,0)</f>
        <v>0</v>
      </c>
      <c r="K118" s="89"/>
      <c r="L118" s="89">
        <f t="shared" si="7"/>
        <v>3</v>
      </c>
      <c r="M118" s="89"/>
      <c r="N118" s="90"/>
      <c r="O118" s="90"/>
      <c r="P118" s="91">
        <f>IF('SAISIE ASL'!G118=1,H118,"")</f>
        <v>3</v>
      </c>
      <c r="Q118" s="91"/>
      <c r="R118" s="91">
        <f>IF('SAISIE ASL'!G118=1,J118,"")</f>
        <v>0</v>
      </c>
      <c r="S118" s="91"/>
      <c r="T118" s="91">
        <f>IF('SAISIE ASL'!G118=1,L118,"")</f>
        <v>3</v>
      </c>
      <c r="U118" s="92"/>
      <c r="V118" s="93"/>
      <c r="W118" s="91"/>
      <c r="X118" s="91" t="str">
        <f>IF('SAISIE ASL'!G118=2,H118,"")</f>
        <v/>
      </c>
      <c r="Y118" s="91"/>
      <c r="Z118" s="91" t="str">
        <f>IF('SAISIE ASL'!G118=2,J118,"")</f>
        <v/>
      </c>
      <c r="AA118" s="91"/>
      <c r="AB118" s="91" t="str">
        <f>IF('SAISIE ASL'!G118=2,L118,"")</f>
        <v/>
      </c>
      <c r="AC118" s="92"/>
      <c r="AD118" s="93"/>
      <c r="AE118" s="91"/>
      <c r="AF118" s="91" t="str">
        <f>IF('SAISIE ASL'!G118=3,H118,"")</f>
        <v/>
      </c>
      <c r="AG118" s="91"/>
      <c r="AH118" s="91" t="str">
        <f>IF('SAISIE ASL'!G118=3,J118,"")</f>
        <v/>
      </c>
      <c r="AI118" s="91"/>
      <c r="AJ118" s="91" t="str">
        <f>IF('SAISIE ASL'!G118=3,L118,"")</f>
        <v/>
      </c>
      <c r="AK118" s="92"/>
      <c r="AL118" s="93"/>
      <c r="AM118" s="91"/>
      <c r="AN118" s="91" t="str">
        <f>IF('SAISIE ASL'!G118=4,H118,"")</f>
        <v/>
      </c>
      <c r="AO118" s="91"/>
      <c r="AP118" s="91" t="str">
        <f>IF('SAISIE ASL'!G118=4,J118,"")</f>
        <v/>
      </c>
      <c r="AQ118" s="91"/>
      <c r="AR118" s="91" t="str">
        <f>IF('SAISIE ASL'!G118=4,L118,"")</f>
        <v/>
      </c>
      <c r="AS118" s="92"/>
      <c r="AT118" s="93"/>
      <c r="AU118" s="89"/>
      <c r="AV118" s="91" t="str">
        <f>IF('SAISIE ASL'!G118=5,H118,"")</f>
        <v/>
      </c>
      <c r="AW118" s="91"/>
      <c r="AX118" s="91" t="str">
        <f>IF('SAISIE ASL'!G118=5,J118,"")</f>
        <v/>
      </c>
      <c r="AY118" s="91"/>
      <c r="AZ118" s="91" t="str">
        <f>IF('SAISIE ASL'!G118=5,L118,"")</f>
        <v/>
      </c>
      <c r="BA118" s="92"/>
      <c r="BB118" s="93"/>
      <c r="BC118" s="89"/>
      <c r="BD118" s="91" t="str">
        <f>IF('SAISIE ASL'!A118=31,H118,"")</f>
        <v/>
      </c>
      <c r="BE118" s="91"/>
      <c r="BF118" s="91" t="str">
        <f>IF('SAISIE ASL'!A118=31,J118,"")</f>
        <v/>
      </c>
      <c r="BG118" s="91"/>
      <c r="BH118" s="91" t="str">
        <f>IF('SAISIE ASL'!A118=31,L118,"")</f>
        <v/>
      </c>
      <c r="BI118" s="92"/>
      <c r="BJ118" s="93"/>
      <c r="BK118" s="94"/>
      <c r="BL118" s="91" t="str">
        <f>IF('SAISIE ASL'!A118=32,H118,"")</f>
        <v/>
      </c>
      <c r="BM118" s="91"/>
      <c r="BN118" s="91" t="str">
        <f>IF('SAISIE ASL'!A118=32,J118,"")</f>
        <v/>
      </c>
      <c r="BO118" s="91"/>
      <c r="BP118" s="91" t="str">
        <f>IF('SAISIE ASL'!A118=32,L118,"")</f>
        <v/>
      </c>
      <c r="BQ118" s="92"/>
      <c r="BR118" s="93"/>
      <c r="BS118" s="85"/>
      <c r="BT118" s="91" t="str">
        <f>IF('SAISIE ASL'!A118=33,H118,"")</f>
        <v/>
      </c>
      <c r="BU118" s="91"/>
      <c r="BV118" s="91" t="str">
        <f>IF('SAISIE ASL'!A118=33,J118,"")</f>
        <v/>
      </c>
      <c r="BW118" s="91"/>
      <c r="BX118" s="91" t="str">
        <f>IF('SAISIE ASL'!A118=33,L118,"")</f>
        <v/>
      </c>
      <c r="BY118" s="92"/>
      <c r="BZ118" s="93"/>
    </row>
    <row r="119" spans="1:78" ht="15" x14ac:dyDescent="0.2">
      <c r="A119">
        <f>'SAISIE ASL'!J119</f>
        <v>42</v>
      </c>
      <c r="B119">
        <f>'SAISIE ASL'!K119</f>
        <v>100</v>
      </c>
      <c r="C119" t="str">
        <f>'SAISIE ASL'!L119</f>
        <v>Les affichages sont traduits dans une deuxième langue étrangère.</v>
      </c>
      <c r="D119">
        <f>'SAISIE ASL'!M119</f>
        <v>3</v>
      </c>
      <c r="E119" t="str">
        <f>'SAISIE ASL'!N119</f>
        <v>OUI</v>
      </c>
      <c r="F119" s="89">
        <f>'SAISIE ASL'!M119</f>
        <v>3</v>
      </c>
      <c r="G119" s="89">
        <f>IF('SAISIE ASL'!N119="OUI",1,IF('SAISIE ASL'!N119="NON",0,IF('SAISIE ASL'!N119="Non Mesuré","",0)))</f>
        <v>1</v>
      </c>
      <c r="H119" s="89">
        <f>IF('SAISIE ASL'!N119&lt;&gt;"Non Mesuré",F119*G119,"")</f>
        <v>3</v>
      </c>
      <c r="I119" s="89"/>
      <c r="J119" s="89">
        <f>IF('SAISIE ASL'!N119="Non Mesuré",F119,0)</f>
        <v>0</v>
      </c>
      <c r="K119" s="89"/>
      <c r="L119" s="89">
        <f t="shared" si="7"/>
        <v>3</v>
      </c>
      <c r="M119" s="89"/>
      <c r="N119" s="90"/>
      <c r="O119" s="90"/>
      <c r="P119" s="91">
        <f>IF('SAISIE ASL'!G119=1,H119,"")</f>
        <v>3</v>
      </c>
      <c r="Q119" s="91"/>
      <c r="R119" s="91">
        <f>IF('SAISIE ASL'!G119=1,J119,"")</f>
        <v>0</v>
      </c>
      <c r="S119" s="91"/>
      <c r="T119" s="91">
        <f>IF('SAISIE ASL'!G119=1,L119,"")</f>
        <v>3</v>
      </c>
      <c r="U119" s="92"/>
      <c r="V119" s="93"/>
      <c r="W119" s="91"/>
      <c r="X119" s="91" t="str">
        <f>IF('SAISIE ASL'!G119=2,H119,"")</f>
        <v/>
      </c>
      <c r="Y119" s="91"/>
      <c r="Z119" s="91" t="str">
        <f>IF('SAISIE ASL'!G119=2,J119,"")</f>
        <v/>
      </c>
      <c r="AA119" s="91"/>
      <c r="AB119" s="91" t="str">
        <f>IF('SAISIE ASL'!G119=2,L119,"")</f>
        <v/>
      </c>
      <c r="AC119" s="92"/>
      <c r="AD119" s="93"/>
      <c r="AE119" s="91"/>
      <c r="AF119" s="91" t="str">
        <f>IF('SAISIE ASL'!G119=3,H119,"")</f>
        <v/>
      </c>
      <c r="AG119" s="91"/>
      <c r="AH119" s="91" t="str">
        <f>IF('SAISIE ASL'!G119=3,J119,"")</f>
        <v/>
      </c>
      <c r="AI119" s="91"/>
      <c r="AJ119" s="91" t="str">
        <f>IF('SAISIE ASL'!G119=3,L119,"")</f>
        <v/>
      </c>
      <c r="AK119" s="92"/>
      <c r="AL119" s="93"/>
      <c r="AM119" s="91"/>
      <c r="AN119" s="91" t="str">
        <f>IF('SAISIE ASL'!G119=4,H119,"")</f>
        <v/>
      </c>
      <c r="AO119" s="91"/>
      <c r="AP119" s="91" t="str">
        <f>IF('SAISIE ASL'!G119=4,J119,"")</f>
        <v/>
      </c>
      <c r="AQ119" s="91"/>
      <c r="AR119" s="91" t="str">
        <f>IF('SAISIE ASL'!G119=4,L119,"")</f>
        <v/>
      </c>
      <c r="AS119" s="92"/>
      <c r="AT119" s="93"/>
      <c r="AU119" s="89"/>
      <c r="AV119" s="91" t="str">
        <f>IF('SAISIE ASL'!G119=5,H119,"")</f>
        <v/>
      </c>
      <c r="AW119" s="91"/>
      <c r="AX119" s="91" t="str">
        <f>IF('SAISIE ASL'!G119=5,J119,"")</f>
        <v/>
      </c>
      <c r="AY119" s="91"/>
      <c r="AZ119" s="91" t="str">
        <f>IF('SAISIE ASL'!G119=5,L119,"")</f>
        <v/>
      </c>
      <c r="BA119" s="92"/>
      <c r="BB119" s="93"/>
      <c r="BC119" s="89"/>
      <c r="BD119" s="91" t="str">
        <f>IF('SAISIE ASL'!A119=31,H119,"")</f>
        <v/>
      </c>
      <c r="BE119" s="91"/>
      <c r="BF119" s="91" t="str">
        <f>IF('SAISIE ASL'!A119=31,J119,"")</f>
        <v/>
      </c>
      <c r="BG119" s="91"/>
      <c r="BH119" s="91" t="str">
        <f>IF('SAISIE ASL'!A119=31,L119,"")</f>
        <v/>
      </c>
      <c r="BI119" s="92"/>
      <c r="BJ119" s="93"/>
      <c r="BK119" s="94"/>
      <c r="BL119" s="91" t="str">
        <f>IF('SAISIE ASL'!A119=32,H119,"")</f>
        <v/>
      </c>
      <c r="BM119" s="91"/>
      <c r="BN119" s="91" t="str">
        <f>IF('SAISIE ASL'!A119=32,J119,"")</f>
        <v/>
      </c>
      <c r="BO119" s="91"/>
      <c r="BP119" s="91" t="str">
        <f>IF('SAISIE ASL'!A119=32,L119,"")</f>
        <v/>
      </c>
      <c r="BQ119" s="92"/>
      <c r="BR119" s="93"/>
      <c r="BS119" s="85"/>
      <c r="BT119" s="91" t="str">
        <f>IF('SAISIE ASL'!A119=33,H119,"")</f>
        <v/>
      </c>
      <c r="BU119" s="91"/>
      <c r="BV119" s="91" t="str">
        <f>IF('SAISIE ASL'!A119=33,J119,"")</f>
        <v/>
      </c>
      <c r="BW119" s="91"/>
      <c r="BX119" s="91" t="str">
        <f>IF('SAISIE ASL'!A119=33,L119,"")</f>
        <v/>
      </c>
      <c r="BY119" s="92"/>
      <c r="BZ119" s="93"/>
    </row>
    <row r="120" spans="1:78" ht="15" x14ac:dyDescent="0.2">
      <c r="A120">
        <f>'SAISIE ASL'!J120</f>
        <v>42</v>
      </c>
      <c r="B120">
        <f>'SAISIE ASL'!K120</f>
        <v>101</v>
      </c>
      <c r="C120" t="str">
        <f>'SAISIE ASL'!L120</f>
        <v>L'espace d'accueil valorise les activités proposées</v>
      </c>
      <c r="D120">
        <f>'SAISIE ASL'!M120</f>
        <v>9</v>
      </c>
      <c r="E120" t="str">
        <f>'SAISIE ASL'!N120</f>
        <v>OUI</v>
      </c>
      <c r="F120" s="509">
        <f>'SAISIE ASL'!M120</f>
        <v>9</v>
      </c>
      <c r="G120" s="509">
        <f>IF('SAISIE ASL'!N120="OUI",1,IF('SAISIE ASL'!N120="NON",0,IF('SAISIE ASL'!N120="Non Mesuré","",0)))</f>
        <v>1</v>
      </c>
      <c r="H120" s="509">
        <f>IF('SAISIE ASL'!N120&lt;&gt;"Non Mesuré",F120*G120,"")</f>
        <v>9</v>
      </c>
      <c r="I120" s="509"/>
      <c r="J120" s="509">
        <f>IF('SAISIE ASL'!N120="Non Mesuré",F120,0)</f>
        <v>0</v>
      </c>
      <c r="K120" s="509"/>
      <c r="L120" s="509">
        <f t="shared" si="7"/>
        <v>9</v>
      </c>
      <c r="M120" s="509"/>
      <c r="N120" s="510"/>
      <c r="O120" s="510"/>
      <c r="P120" s="511" t="str">
        <f>IF('SAISIE ASL'!G120=1,H120,"")</f>
        <v/>
      </c>
      <c r="Q120" s="511"/>
      <c r="R120" s="511" t="str">
        <f>IF('SAISIE ASL'!G120=1,J120,"")</f>
        <v/>
      </c>
      <c r="S120" s="511"/>
      <c r="T120" s="511" t="str">
        <f>IF('SAISIE ASL'!G120=1,L120,"")</f>
        <v/>
      </c>
      <c r="U120" s="512"/>
      <c r="V120" s="513"/>
      <c r="W120" s="511"/>
      <c r="X120" s="511" t="str">
        <f>IF('SAISIE ASL'!G120=2,H120,"")</f>
        <v/>
      </c>
      <c r="Y120" s="511"/>
      <c r="Z120" s="511" t="str">
        <f>IF('SAISIE ASL'!G120=2,J120,"")</f>
        <v/>
      </c>
      <c r="AA120" s="511"/>
      <c r="AB120" s="511" t="str">
        <f>IF('SAISIE ASL'!G120=2,L120,"")</f>
        <v/>
      </c>
      <c r="AC120" s="512"/>
      <c r="AD120" s="513"/>
      <c r="AE120" s="511"/>
      <c r="AF120" s="511" t="str">
        <f>IF('SAISIE ASL'!G120=3,H120,"")</f>
        <v/>
      </c>
      <c r="AG120" s="511"/>
      <c r="AH120" s="511" t="str">
        <f>IF('SAISIE ASL'!G120=3,J120,"")</f>
        <v/>
      </c>
      <c r="AI120" s="511"/>
      <c r="AJ120" s="511" t="str">
        <f>IF('SAISIE ASL'!G120=3,L120,"")</f>
        <v/>
      </c>
      <c r="AK120" s="512"/>
      <c r="AL120" s="513"/>
      <c r="AM120" s="511"/>
      <c r="AN120" s="511" t="str">
        <f>IF('SAISIE ASL'!G120=4,H120,"")</f>
        <v/>
      </c>
      <c r="AO120" s="511"/>
      <c r="AP120" s="511" t="str">
        <f>IF('SAISIE ASL'!G120=4,J120,"")</f>
        <v/>
      </c>
      <c r="AQ120" s="511"/>
      <c r="AR120" s="511" t="str">
        <f>IF('SAISIE ASL'!G120=4,L120,"")</f>
        <v/>
      </c>
      <c r="AS120" s="512"/>
      <c r="AT120" s="513"/>
      <c r="AU120" s="509"/>
      <c r="AV120" s="511">
        <f>IF('SAISIE ASL'!G120=5,H120,"")</f>
        <v>9</v>
      </c>
      <c r="AW120" s="511"/>
      <c r="AX120" s="511">
        <f>IF('SAISIE ASL'!G120=5,J120,"")</f>
        <v>0</v>
      </c>
      <c r="AY120" s="511"/>
      <c r="AZ120" s="511">
        <f>IF('SAISIE ASL'!G120=5,L120,"")</f>
        <v>9</v>
      </c>
      <c r="BA120" s="512"/>
      <c r="BB120" s="513"/>
      <c r="BC120" s="509"/>
      <c r="BD120" s="511" t="str">
        <f>IF('SAISIE ASL'!A120=31,H120,"")</f>
        <v/>
      </c>
      <c r="BE120" s="511"/>
      <c r="BF120" s="511" t="str">
        <f>IF('SAISIE ASL'!A120=31,J120,"")</f>
        <v/>
      </c>
      <c r="BG120" s="511"/>
      <c r="BH120" s="511" t="str">
        <f>IF('SAISIE ASL'!A120=31,L120,"")</f>
        <v/>
      </c>
      <c r="BI120" s="512"/>
      <c r="BJ120" s="513"/>
      <c r="BK120" s="514"/>
      <c r="BL120" s="511" t="str">
        <f>IF('SAISIE ASL'!A120=32,H120,"")</f>
        <v/>
      </c>
      <c r="BM120" s="511"/>
      <c r="BN120" s="511" t="str">
        <f>IF('SAISIE ASL'!A120=32,J120,"")</f>
        <v/>
      </c>
      <c r="BO120" s="511"/>
      <c r="BP120" s="511" t="str">
        <f>IF('SAISIE ASL'!A120=32,L120,"")</f>
        <v/>
      </c>
      <c r="BQ120" s="512"/>
      <c r="BR120" s="513"/>
      <c r="BS120" s="494"/>
      <c r="BT120" s="511" t="str">
        <f>IF('SAISIE ASL'!A120=33,H120,"")</f>
        <v/>
      </c>
      <c r="BU120" s="511"/>
      <c r="BV120" s="511" t="str">
        <f>IF('SAISIE ASL'!A120=33,J120,"")</f>
        <v/>
      </c>
      <c r="BW120" s="511"/>
      <c r="BX120" s="511" t="str">
        <f>IF('SAISIE ASL'!A120=33,L120,"")</f>
        <v/>
      </c>
      <c r="BY120" s="512"/>
      <c r="BZ120" s="513"/>
    </row>
    <row r="121" spans="1:78" ht="15" x14ac:dyDescent="0.2">
      <c r="A121">
        <f>'SAISIE ASL'!J121</f>
        <v>0</v>
      </c>
      <c r="B121" t="str">
        <f>'SAISIE ASL'!K121</f>
        <v/>
      </c>
      <c r="C121" t="str">
        <f>'SAISIE ASL'!L121</f>
        <v>5 - L'ACCUEIL DU CLIENT</v>
      </c>
      <c r="D121" t="str">
        <f>'SAISIE ASL'!M121</f>
        <v>Pts</v>
      </c>
      <c r="E121" t="str">
        <f>'SAISIE ASL'!N121</f>
        <v>Notation</v>
      </c>
      <c r="F121" s="89"/>
      <c r="G121" s="89"/>
      <c r="H121" s="89"/>
      <c r="I121" s="89">
        <f>SUM(H104:H120)</f>
        <v>44</v>
      </c>
      <c r="J121" s="89"/>
      <c r="K121" s="89">
        <f>SUM(J104:J120)</f>
        <v>0</v>
      </c>
      <c r="L121" s="89"/>
      <c r="M121" s="89">
        <f>SUM(L104:L120)</f>
        <v>44</v>
      </c>
      <c r="N121" s="90">
        <f>I121/M121</f>
        <v>1</v>
      </c>
      <c r="O121" s="90"/>
      <c r="P121" s="91"/>
      <c r="Q121" s="91"/>
      <c r="R121" s="91"/>
      <c r="S121" s="91"/>
      <c r="T121" s="91"/>
      <c r="U121" s="92"/>
      <c r="V121" s="93"/>
      <c r="W121" s="91"/>
      <c r="X121" s="91"/>
      <c r="Y121" s="91"/>
      <c r="Z121" s="91"/>
      <c r="AA121" s="91"/>
      <c r="AB121" s="91"/>
      <c r="AC121" s="92"/>
      <c r="AD121" s="93"/>
      <c r="AE121" s="91"/>
      <c r="AF121" s="91"/>
      <c r="AG121" s="91"/>
      <c r="AH121" s="91"/>
      <c r="AI121" s="91"/>
      <c r="AJ121" s="91"/>
      <c r="AK121" s="92"/>
      <c r="AL121" s="93"/>
      <c r="AM121" s="91"/>
      <c r="AN121" s="91"/>
      <c r="AO121" s="91"/>
      <c r="AP121" s="91"/>
      <c r="AQ121" s="91"/>
      <c r="AR121" s="91"/>
      <c r="AS121" s="92"/>
      <c r="AT121" s="93"/>
      <c r="AU121" s="89"/>
      <c r="AV121" s="91"/>
      <c r="AW121" s="91"/>
      <c r="AX121" s="91"/>
      <c r="AY121" s="91"/>
      <c r="AZ121" s="91"/>
      <c r="BA121" s="92"/>
      <c r="BB121" s="93"/>
      <c r="BC121" s="89"/>
      <c r="BD121" s="91" t="str">
        <f>IF('SAISIE ASL'!A121=31,H121,"")</f>
        <v/>
      </c>
      <c r="BE121" s="91"/>
      <c r="BF121" s="91" t="str">
        <f>IF('SAISIE ASL'!A121=31,J121,"")</f>
        <v/>
      </c>
      <c r="BG121" s="91"/>
      <c r="BH121" s="91" t="str">
        <f>IF('SAISIE ASL'!A121=31,L121,"")</f>
        <v/>
      </c>
      <c r="BI121" s="92"/>
      <c r="BJ121" s="93"/>
      <c r="BK121" s="94"/>
      <c r="BL121" s="91" t="str">
        <f>IF('SAISIE ASL'!A121=32,H121,"")</f>
        <v/>
      </c>
      <c r="BM121" s="91"/>
      <c r="BN121" s="91" t="str">
        <f>IF('SAISIE ASL'!A121=32,J121,"")</f>
        <v/>
      </c>
      <c r="BO121" s="91"/>
      <c r="BP121" s="91" t="str">
        <f>IF('SAISIE ASL'!A121=32,L121,"")</f>
        <v/>
      </c>
      <c r="BQ121" s="92"/>
      <c r="BR121" s="93"/>
      <c r="BS121" s="85"/>
      <c r="BT121" s="91" t="str">
        <f>IF('SAISIE ASL'!A121=33,H121,"")</f>
        <v/>
      </c>
      <c r="BU121" s="91"/>
      <c r="BV121" s="91" t="str">
        <f>IF('SAISIE ASL'!A121=33,J121,"")</f>
        <v/>
      </c>
      <c r="BW121" s="91"/>
      <c r="BX121" s="91" t="str">
        <f>IF('SAISIE ASL'!A121=33,L121,"")</f>
        <v/>
      </c>
      <c r="BY121" s="92"/>
      <c r="BZ121" s="93"/>
    </row>
    <row r="122" spans="1:78" ht="15.75" x14ac:dyDescent="0.25">
      <c r="A122">
        <f>'SAISIE ASL'!J122</f>
        <v>0</v>
      </c>
      <c r="B122" t="str">
        <f>'SAISIE ASL'!K122</f>
        <v/>
      </c>
      <c r="C122" t="str">
        <f>'SAISIE ASL'!L122</f>
        <v>L'accueil du client à son arrivée (premier contact, activité accompagnée ou activité non accompagnée)</v>
      </c>
      <c r="D122">
        <f>'SAISIE ASL'!M122</f>
        <v>0</v>
      </c>
      <c r="E122">
        <f>'SAISIE ASL'!N122</f>
        <v>0</v>
      </c>
      <c r="F122" s="234"/>
      <c r="G122" s="234"/>
      <c r="H122" s="234"/>
      <c r="I122" s="234"/>
      <c r="J122" s="234"/>
      <c r="K122" s="234"/>
      <c r="L122" s="234"/>
      <c r="M122" s="234"/>
      <c r="N122" s="235"/>
      <c r="O122" s="235"/>
      <c r="P122" s="144"/>
      <c r="Q122" s="144"/>
      <c r="R122" s="144"/>
      <c r="S122" s="144"/>
      <c r="T122" s="144"/>
      <c r="U122" s="145"/>
      <c r="V122" s="146"/>
      <c r="W122" s="144"/>
      <c r="X122" s="144"/>
      <c r="Y122" s="144"/>
      <c r="Z122" s="144"/>
      <c r="AA122" s="144"/>
      <c r="AB122" s="144"/>
      <c r="AC122" s="145"/>
      <c r="AD122" s="146"/>
      <c r="AE122" s="144"/>
      <c r="AF122" s="144"/>
      <c r="AG122" s="144"/>
      <c r="AH122" s="144"/>
      <c r="AI122" s="144"/>
      <c r="AJ122" s="144"/>
      <c r="AK122" s="145"/>
      <c r="AL122" s="146"/>
      <c r="AM122" s="144"/>
      <c r="AN122" s="144"/>
      <c r="AO122" s="144"/>
      <c r="AP122" s="144"/>
      <c r="AQ122" s="144"/>
      <c r="AR122" s="144"/>
      <c r="AS122" s="145"/>
      <c r="AT122" s="146"/>
      <c r="AU122" s="234"/>
      <c r="AV122" s="144"/>
      <c r="AW122" s="144"/>
      <c r="AX122" s="144"/>
      <c r="AY122" s="144"/>
      <c r="AZ122" s="144"/>
      <c r="BA122" s="145"/>
      <c r="BB122" s="146"/>
      <c r="BC122" s="234"/>
      <c r="BD122" s="144" t="str">
        <f>IF('SAISIE ASL'!A122=31,H122,"")</f>
        <v/>
      </c>
      <c r="BE122" s="144"/>
      <c r="BF122" s="144" t="str">
        <f>IF('SAISIE ASL'!A122=31,J122,"")</f>
        <v/>
      </c>
      <c r="BG122" s="144"/>
      <c r="BH122" s="144" t="str">
        <f>IF('SAISIE ASL'!A122=31,L122,"")</f>
        <v/>
      </c>
      <c r="BI122" s="145"/>
      <c r="BJ122" s="146"/>
      <c r="BK122" s="147"/>
      <c r="BL122" s="144" t="str">
        <f>IF('SAISIE ASL'!A122=32,H122,"")</f>
        <v/>
      </c>
      <c r="BM122" s="144"/>
      <c r="BN122" s="144" t="str">
        <f>IF('SAISIE ASL'!A122=32,J122,"")</f>
        <v/>
      </c>
      <c r="BO122" s="144"/>
      <c r="BP122" s="144" t="str">
        <f>IF('SAISIE ASL'!A122=32,L122,"")</f>
        <v/>
      </c>
      <c r="BQ122" s="145"/>
      <c r="BR122" s="146"/>
      <c r="BS122" s="142"/>
      <c r="BT122" s="144" t="str">
        <f>IF('SAISIE ASL'!A122=33,H122,"")</f>
        <v/>
      </c>
      <c r="BU122" s="144"/>
      <c r="BV122" s="144" t="str">
        <f>IF('SAISIE ASL'!A122=33,J122,"")</f>
        <v/>
      </c>
      <c r="BW122" s="144"/>
      <c r="BX122" s="144" t="str">
        <f>IF('SAISIE ASL'!A122=33,L122,"")</f>
        <v/>
      </c>
      <c r="BY122" s="145"/>
      <c r="BZ122" s="146"/>
    </row>
    <row r="123" spans="1:78" ht="15" x14ac:dyDescent="0.2">
      <c r="A123">
        <f>'SAISIE ASL'!J123</f>
        <v>20</v>
      </c>
      <c r="B123">
        <f>'SAISIE ASL'!K123</f>
        <v>102</v>
      </c>
      <c r="C123" t="str">
        <f>'SAISIE ASL'!L123</f>
        <v>Une permanence est assurée à l'accueil pendant les heures d'ouverture définies du point d'accueil.</v>
      </c>
      <c r="D123">
        <f>'SAISIE ASL'!M123</f>
        <v>1</v>
      </c>
      <c r="E123" t="str">
        <f>'SAISIE ASL'!N123</f>
        <v>OUI</v>
      </c>
      <c r="F123" s="89">
        <f>'SAISIE ASL'!M123</f>
        <v>1</v>
      </c>
      <c r="G123" s="89">
        <f>IF('SAISIE ASL'!N123="OUI",1,IF('SAISIE ASL'!N123="NON",0,IF('SAISIE ASL'!N123="Non Mesuré","",0)))</f>
        <v>1</v>
      </c>
      <c r="H123" s="89">
        <f>IF('SAISIE ASL'!N123&lt;&gt;"Non Mesuré",F123*G123,"")</f>
        <v>1</v>
      </c>
      <c r="I123" s="89"/>
      <c r="J123" s="89">
        <f>IF('SAISIE ASL'!N123="Non Mesuré",F123,0)</f>
        <v>0</v>
      </c>
      <c r="K123" s="89"/>
      <c r="L123" s="89">
        <f t="shared" ref="L123:L133" si="8">F123-J123</f>
        <v>1</v>
      </c>
      <c r="M123" s="89"/>
      <c r="N123" s="90"/>
      <c r="O123" s="90"/>
      <c r="P123" s="91" t="str">
        <f>IF('SAISIE ASL'!G123=1,H123,"")</f>
        <v/>
      </c>
      <c r="Q123" s="91"/>
      <c r="R123" s="91" t="str">
        <f>IF('SAISIE ASL'!G123=1,J123,"")</f>
        <v/>
      </c>
      <c r="S123" s="91"/>
      <c r="T123" s="91" t="str">
        <f>IF('SAISIE ASL'!G123=1,L123,"")</f>
        <v/>
      </c>
      <c r="U123" s="92"/>
      <c r="V123" s="93"/>
      <c r="W123" s="91"/>
      <c r="X123" s="91">
        <f>IF('SAISIE ASL'!G123=2,H123,"")</f>
        <v>1</v>
      </c>
      <c r="Y123" s="91"/>
      <c r="Z123" s="91">
        <f>IF('SAISIE ASL'!G123=2,J123,"")</f>
        <v>0</v>
      </c>
      <c r="AA123" s="91"/>
      <c r="AB123" s="91">
        <f>IF('SAISIE ASL'!G123=2,L123,"")</f>
        <v>1</v>
      </c>
      <c r="AC123" s="92"/>
      <c r="AD123" s="93"/>
      <c r="AE123" s="91"/>
      <c r="AF123" s="91" t="str">
        <f>IF('SAISIE ASL'!G123=3,H123,"")</f>
        <v/>
      </c>
      <c r="AG123" s="91"/>
      <c r="AH123" s="91" t="str">
        <f>IF('SAISIE ASL'!G123=3,J123,"")</f>
        <v/>
      </c>
      <c r="AI123" s="91"/>
      <c r="AJ123" s="91" t="str">
        <f>IF('SAISIE ASL'!G123=3,L123,"")</f>
        <v/>
      </c>
      <c r="AK123" s="92"/>
      <c r="AL123" s="93"/>
      <c r="AM123" s="91"/>
      <c r="AN123" s="91" t="str">
        <f>IF('SAISIE ASL'!G123=4,H123,"")</f>
        <v/>
      </c>
      <c r="AO123" s="91"/>
      <c r="AP123" s="91" t="str">
        <f>IF('SAISIE ASL'!G123=4,J123,"")</f>
        <v/>
      </c>
      <c r="AQ123" s="91"/>
      <c r="AR123" s="91" t="str">
        <f>IF('SAISIE ASL'!G123=4,L123,"")</f>
        <v/>
      </c>
      <c r="AS123" s="92"/>
      <c r="AT123" s="93"/>
      <c r="AU123" s="89"/>
      <c r="AV123" s="91" t="str">
        <f>IF('SAISIE ASL'!G123=5,H123,"")</f>
        <v/>
      </c>
      <c r="AW123" s="91"/>
      <c r="AX123" s="91" t="str">
        <f>IF('SAISIE ASL'!G123=5,J123,"")</f>
        <v/>
      </c>
      <c r="AY123" s="91"/>
      <c r="AZ123" s="91" t="str">
        <f>IF('SAISIE ASL'!G123=5,L123,"")</f>
        <v/>
      </c>
      <c r="BA123" s="92"/>
      <c r="BB123" s="93"/>
      <c r="BC123" s="89"/>
      <c r="BD123" s="91" t="str">
        <f>IF('SAISIE ASL'!A123=31,H123,"")</f>
        <v/>
      </c>
      <c r="BE123" s="91"/>
      <c r="BF123" s="91" t="str">
        <f>IF('SAISIE ASL'!A123=31,J123,"")</f>
        <v/>
      </c>
      <c r="BG123" s="91"/>
      <c r="BH123" s="91" t="str">
        <f>IF('SAISIE ASL'!A123=31,L123,"")</f>
        <v/>
      </c>
      <c r="BI123" s="92"/>
      <c r="BJ123" s="93"/>
      <c r="BK123" s="94"/>
      <c r="BL123" s="91" t="str">
        <f>IF('SAISIE ASL'!A123=32,H123,"")</f>
        <v/>
      </c>
      <c r="BM123" s="91"/>
      <c r="BN123" s="91" t="str">
        <f>IF('SAISIE ASL'!A123=32,J123,"")</f>
        <v/>
      </c>
      <c r="BO123" s="91"/>
      <c r="BP123" s="91" t="str">
        <f>IF('SAISIE ASL'!A123=32,L123,"")</f>
        <v/>
      </c>
      <c r="BQ123" s="92"/>
      <c r="BR123" s="93"/>
      <c r="BS123" s="85"/>
      <c r="BT123" s="91" t="str">
        <f>IF('SAISIE ASL'!A123=33,H123,"")</f>
        <v/>
      </c>
      <c r="BU123" s="91"/>
      <c r="BV123" s="91" t="str">
        <f>IF('SAISIE ASL'!A123=33,J123,"")</f>
        <v/>
      </c>
      <c r="BW123" s="91"/>
      <c r="BX123" s="91" t="str">
        <f>IF('SAISIE ASL'!A123=33,L123,"")</f>
        <v/>
      </c>
      <c r="BY123" s="92"/>
      <c r="BZ123" s="93"/>
    </row>
    <row r="124" spans="1:78" ht="15" x14ac:dyDescent="0.2">
      <c r="A124">
        <f>'SAISIE ASL'!J124</f>
        <v>20</v>
      </c>
      <c r="B124">
        <f>'SAISIE ASL'!K124</f>
        <v>103</v>
      </c>
      <c r="C124" t="str">
        <f>'SAISIE ASL'!L124</f>
        <v>La prise en charge du client est rapide.</v>
      </c>
      <c r="D124">
        <f>'SAISIE ASL'!M124</f>
        <v>1</v>
      </c>
      <c r="E124" t="str">
        <f>'SAISIE ASL'!N124</f>
        <v>OUI</v>
      </c>
      <c r="F124" s="89">
        <f>'SAISIE ASL'!M124</f>
        <v>1</v>
      </c>
      <c r="G124" s="89">
        <f>IF('SAISIE ASL'!N124="OUI",1,IF('SAISIE ASL'!N124="NON",0,IF('SAISIE ASL'!N124="Non Mesuré","",0)))</f>
        <v>1</v>
      </c>
      <c r="H124" s="89">
        <f>IF('SAISIE ASL'!N124&lt;&gt;"Non Mesuré",F124*G124,"")</f>
        <v>1</v>
      </c>
      <c r="I124" s="89"/>
      <c r="J124" s="89">
        <f>IF('SAISIE ASL'!N124="Non Mesuré",F124,0)</f>
        <v>0</v>
      </c>
      <c r="K124" s="89"/>
      <c r="L124" s="89">
        <f t="shared" si="8"/>
        <v>1</v>
      </c>
      <c r="M124" s="89"/>
      <c r="N124" s="90"/>
      <c r="O124" s="90"/>
      <c r="P124" s="91" t="str">
        <f>IF('SAISIE ASL'!G124=1,H124,"")</f>
        <v/>
      </c>
      <c r="Q124" s="91"/>
      <c r="R124" s="91" t="str">
        <f>IF('SAISIE ASL'!G124=1,J124,"")</f>
        <v/>
      </c>
      <c r="S124" s="91"/>
      <c r="T124" s="91" t="str">
        <f>IF('SAISIE ASL'!G124=1,L124,"")</f>
        <v/>
      </c>
      <c r="U124" s="92"/>
      <c r="V124" s="93"/>
      <c r="W124" s="91"/>
      <c r="X124" s="91">
        <f>IF('SAISIE ASL'!G124=2,H124,"")</f>
        <v>1</v>
      </c>
      <c r="Y124" s="91"/>
      <c r="Z124" s="91">
        <f>IF('SAISIE ASL'!G124=2,J124,"")</f>
        <v>0</v>
      </c>
      <c r="AA124" s="91"/>
      <c r="AB124" s="91">
        <f>IF('SAISIE ASL'!G124=2,L124,"")</f>
        <v>1</v>
      </c>
      <c r="AC124" s="92"/>
      <c r="AD124" s="93"/>
      <c r="AE124" s="91"/>
      <c r="AF124" s="91" t="str">
        <f>IF('SAISIE ASL'!G124=3,H124,"")</f>
        <v/>
      </c>
      <c r="AG124" s="91"/>
      <c r="AH124" s="91" t="str">
        <f>IF('SAISIE ASL'!G124=3,J124,"")</f>
        <v/>
      </c>
      <c r="AI124" s="91"/>
      <c r="AJ124" s="91" t="str">
        <f>IF('SAISIE ASL'!G124=3,L124,"")</f>
        <v/>
      </c>
      <c r="AK124" s="92"/>
      <c r="AL124" s="93"/>
      <c r="AM124" s="91"/>
      <c r="AN124" s="91" t="str">
        <f>IF('SAISIE ASL'!G124=4,H124,"")</f>
        <v/>
      </c>
      <c r="AO124" s="91"/>
      <c r="AP124" s="91" t="str">
        <f>IF('SAISIE ASL'!G124=4,J124,"")</f>
        <v/>
      </c>
      <c r="AQ124" s="91"/>
      <c r="AR124" s="91" t="str">
        <f>IF('SAISIE ASL'!G124=4,L124,"")</f>
        <v/>
      </c>
      <c r="AS124" s="92"/>
      <c r="AT124" s="93"/>
      <c r="AU124" s="89"/>
      <c r="AV124" s="91" t="str">
        <f>IF('SAISIE ASL'!G124=5,H124,"")</f>
        <v/>
      </c>
      <c r="AW124" s="91"/>
      <c r="AX124" s="91" t="str">
        <f>IF('SAISIE ASL'!G124=5,J124,"")</f>
        <v/>
      </c>
      <c r="AY124" s="91"/>
      <c r="AZ124" s="91" t="str">
        <f>IF('SAISIE ASL'!G124=5,L124,"")</f>
        <v/>
      </c>
      <c r="BA124" s="92"/>
      <c r="BB124" s="93"/>
      <c r="BC124" s="89"/>
      <c r="BD124" s="91" t="str">
        <f>IF('SAISIE ASL'!A124=31,H124,"")</f>
        <v/>
      </c>
      <c r="BE124" s="91"/>
      <c r="BF124" s="91" t="str">
        <f>IF('SAISIE ASL'!A124=31,J124,"")</f>
        <v/>
      </c>
      <c r="BG124" s="91"/>
      <c r="BH124" s="91" t="str">
        <f>IF('SAISIE ASL'!A124=31,L124,"")</f>
        <v/>
      </c>
      <c r="BI124" s="92"/>
      <c r="BJ124" s="93"/>
      <c r="BK124" s="94"/>
      <c r="BL124" s="91" t="str">
        <f>IF('SAISIE ASL'!A124=32,H124,"")</f>
        <v/>
      </c>
      <c r="BM124" s="91"/>
      <c r="BN124" s="91" t="str">
        <f>IF('SAISIE ASL'!A124=32,J124,"")</f>
        <v/>
      </c>
      <c r="BO124" s="91"/>
      <c r="BP124" s="91" t="str">
        <f>IF('SAISIE ASL'!A124=32,L124,"")</f>
        <v/>
      </c>
      <c r="BQ124" s="92"/>
      <c r="BR124" s="93"/>
      <c r="BS124" s="85"/>
      <c r="BT124" s="91" t="str">
        <f>IF('SAISIE ASL'!A124=33,H124,"")</f>
        <v/>
      </c>
      <c r="BU124" s="91"/>
      <c r="BV124" s="91" t="str">
        <f>IF('SAISIE ASL'!A124=33,J124,"")</f>
        <v/>
      </c>
      <c r="BW124" s="91"/>
      <c r="BX124" s="91" t="str">
        <f>IF('SAISIE ASL'!A124=33,L124,"")</f>
        <v/>
      </c>
      <c r="BY124" s="92"/>
      <c r="BZ124" s="93"/>
    </row>
    <row r="125" spans="1:78" ht="15" x14ac:dyDescent="0.2">
      <c r="A125">
        <f>'SAISIE ASL'!J125</f>
        <v>200</v>
      </c>
      <c r="B125">
        <f>'SAISIE ASL'!K125</f>
        <v>104</v>
      </c>
      <c r="C125" t="str">
        <f>'SAISIE ASL'!L125</f>
        <v>Le client identifie rapidement les langues parlées par le personnel de l'établissement soit par un affichage extérieur, soit par la mention des langues parlées sur le badge du personnel en contact avec le client.</v>
      </c>
      <c r="D125">
        <f>'SAISIE ASL'!M125</f>
        <v>1</v>
      </c>
      <c r="E125" t="str">
        <f>'SAISIE ASL'!N125</f>
        <v>OUI</v>
      </c>
      <c r="F125" s="89">
        <f>'SAISIE ASL'!M125</f>
        <v>1</v>
      </c>
      <c r="G125" s="89">
        <f>IF('SAISIE ASL'!N125="OUI",1,IF('SAISIE ASL'!N125="NON",0,IF('SAISIE ASL'!N125="Non Mesuré","",0)))</f>
        <v>1</v>
      </c>
      <c r="H125" s="89">
        <f>IF('SAISIE ASL'!N125&lt;&gt;"Non Mesuré",F125*G125,"")</f>
        <v>1</v>
      </c>
      <c r="I125" s="89"/>
      <c r="J125" s="89">
        <f>IF('SAISIE ASL'!N125="Non Mesuré",F125,0)</f>
        <v>0</v>
      </c>
      <c r="K125" s="89"/>
      <c r="L125" s="89">
        <f t="shared" si="8"/>
        <v>1</v>
      </c>
      <c r="M125" s="89"/>
      <c r="N125" s="90"/>
      <c r="O125" s="90"/>
      <c r="P125" s="91" t="str">
        <f>IF('SAISIE ASL'!G125=1,H125,"")</f>
        <v/>
      </c>
      <c r="Q125" s="91"/>
      <c r="R125" s="91" t="str">
        <f>IF('SAISIE ASL'!G125=1,J125,"")</f>
        <v/>
      </c>
      <c r="S125" s="91"/>
      <c r="T125" s="91" t="str">
        <f>IF('SAISIE ASL'!G125=1,L125,"")</f>
        <v/>
      </c>
      <c r="U125" s="92"/>
      <c r="V125" s="93"/>
      <c r="W125" s="91"/>
      <c r="X125" s="91">
        <f>IF('SAISIE ASL'!G125=2,H125,"")</f>
        <v>1</v>
      </c>
      <c r="Y125" s="91"/>
      <c r="Z125" s="91">
        <f>IF('SAISIE ASL'!G125=2,J125,"")</f>
        <v>0</v>
      </c>
      <c r="AA125" s="91"/>
      <c r="AB125" s="91">
        <f>IF('SAISIE ASL'!G125=2,L125,"")</f>
        <v>1</v>
      </c>
      <c r="AC125" s="92"/>
      <c r="AD125" s="93"/>
      <c r="AE125" s="91"/>
      <c r="AF125" s="91" t="str">
        <f>IF('SAISIE ASL'!G125=3,H125,"")</f>
        <v/>
      </c>
      <c r="AG125" s="91"/>
      <c r="AH125" s="91" t="str">
        <f>IF('SAISIE ASL'!G125=3,J125,"")</f>
        <v/>
      </c>
      <c r="AI125" s="91"/>
      <c r="AJ125" s="91" t="str">
        <f>IF('SAISIE ASL'!G125=3,L125,"")</f>
        <v/>
      </c>
      <c r="AK125" s="92"/>
      <c r="AL125" s="93"/>
      <c r="AM125" s="91"/>
      <c r="AN125" s="91" t="str">
        <f>IF('SAISIE ASL'!G125=4,H125,"")</f>
        <v/>
      </c>
      <c r="AO125" s="91"/>
      <c r="AP125" s="91" t="str">
        <f>IF('SAISIE ASL'!G125=4,J125,"")</f>
        <v/>
      </c>
      <c r="AQ125" s="91"/>
      <c r="AR125" s="91" t="str">
        <f>IF('SAISIE ASL'!G125=4,L125,"")</f>
        <v/>
      </c>
      <c r="AS125" s="92"/>
      <c r="AT125" s="93"/>
      <c r="AU125" s="89"/>
      <c r="AV125" s="91" t="str">
        <f>IF('SAISIE ASL'!G125=5,H125,"")</f>
        <v/>
      </c>
      <c r="AW125" s="91"/>
      <c r="AX125" s="91" t="str">
        <f>IF('SAISIE ASL'!G125=5,J125,"")</f>
        <v/>
      </c>
      <c r="AY125" s="91"/>
      <c r="AZ125" s="91" t="str">
        <f>IF('SAISIE ASL'!G125=5,L125,"")</f>
        <v/>
      </c>
      <c r="BA125" s="92"/>
      <c r="BB125" s="93"/>
      <c r="BC125" s="89"/>
      <c r="BD125" s="91" t="str">
        <f>IF('SAISIE ASL'!A125=31,H125,"")</f>
        <v/>
      </c>
      <c r="BE125" s="91"/>
      <c r="BF125" s="91" t="str">
        <f>IF('SAISIE ASL'!A125=31,J125,"")</f>
        <v/>
      </c>
      <c r="BG125" s="91"/>
      <c r="BH125" s="91" t="str">
        <f>IF('SAISIE ASL'!A125=31,L125,"")</f>
        <v/>
      </c>
      <c r="BI125" s="92"/>
      <c r="BJ125" s="93"/>
      <c r="BK125" s="94"/>
      <c r="BL125" s="91" t="str">
        <f>IF('SAISIE ASL'!A125=32,H125,"")</f>
        <v/>
      </c>
      <c r="BM125" s="91"/>
      <c r="BN125" s="91" t="str">
        <f>IF('SAISIE ASL'!A125=32,J125,"")</f>
        <v/>
      </c>
      <c r="BO125" s="91"/>
      <c r="BP125" s="91" t="str">
        <f>IF('SAISIE ASL'!A125=32,L125,"")</f>
        <v/>
      </c>
      <c r="BQ125" s="92"/>
      <c r="BR125" s="93"/>
      <c r="BS125" s="85"/>
      <c r="BT125" s="91" t="str">
        <f>IF('SAISIE ASL'!A125=33,H125,"")</f>
        <v/>
      </c>
      <c r="BU125" s="91"/>
      <c r="BV125" s="91" t="str">
        <f>IF('SAISIE ASL'!A125=33,J125,"")</f>
        <v/>
      </c>
      <c r="BW125" s="91"/>
      <c r="BX125" s="91" t="str">
        <f>IF('SAISIE ASL'!A125=33,L125,"")</f>
        <v/>
      </c>
      <c r="BY125" s="92"/>
      <c r="BZ125" s="93"/>
    </row>
    <row r="126" spans="1:78" ht="15" x14ac:dyDescent="0.2">
      <c r="A126">
        <f>'SAISIE ASL'!J126</f>
        <v>20</v>
      </c>
      <c r="B126">
        <f>'SAISIE ASL'!K126</f>
        <v>105</v>
      </c>
      <c r="C126" t="str">
        <f>'SAISIE ASL'!L126</f>
        <v>Le positionnement du personnel ou la tenue vestimentaire permet une identification aisée.</v>
      </c>
      <c r="D126">
        <f>'SAISIE ASL'!M126</f>
        <v>1</v>
      </c>
      <c r="E126" t="str">
        <f>'SAISIE ASL'!N126</f>
        <v>OUI</v>
      </c>
      <c r="F126" s="89">
        <f>'SAISIE ASL'!M126</f>
        <v>1</v>
      </c>
      <c r="G126" s="89">
        <f>IF('SAISIE ASL'!N126="OUI",1,IF('SAISIE ASL'!N126="NON",0,IF('SAISIE ASL'!N126="Non Mesuré","",0)))</f>
        <v>1</v>
      </c>
      <c r="H126" s="89">
        <f>IF('SAISIE ASL'!N126&lt;&gt;"Non Mesuré",F126*G126,"")</f>
        <v>1</v>
      </c>
      <c r="I126" s="89"/>
      <c r="J126" s="89">
        <f>IF('SAISIE ASL'!N126="Non Mesuré",F126,0)</f>
        <v>0</v>
      </c>
      <c r="K126" s="89"/>
      <c r="L126" s="89">
        <f t="shared" si="8"/>
        <v>1</v>
      </c>
      <c r="M126" s="89"/>
      <c r="N126" s="90"/>
      <c r="O126" s="90"/>
      <c r="P126" s="91" t="str">
        <f>IF('SAISIE ASL'!G126=1,H126,"")</f>
        <v/>
      </c>
      <c r="Q126" s="91"/>
      <c r="R126" s="91" t="str">
        <f>IF('SAISIE ASL'!G126=1,J126,"")</f>
        <v/>
      </c>
      <c r="S126" s="91"/>
      <c r="T126" s="91" t="str">
        <f>IF('SAISIE ASL'!G126=1,L126,"")</f>
        <v/>
      </c>
      <c r="U126" s="92"/>
      <c r="V126" s="93"/>
      <c r="W126" s="91"/>
      <c r="X126" s="91">
        <f>IF('SAISIE ASL'!G126=2,H126,"")</f>
        <v>1</v>
      </c>
      <c r="Y126" s="91"/>
      <c r="Z126" s="91">
        <f>IF('SAISIE ASL'!G126=2,J126,"")</f>
        <v>0</v>
      </c>
      <c r="AA126" s="91"/>
      <c r="AB126" s="91">
        <f>IF('SAISIE ASL'!G126=2,L126,"")</f>
        <v>1</v>
      </c>
      <c r="AC126" s="92"/>
      <c r="AD126" s="93"/>
      <c r="AE126" s="91"/>
      <c r="AF126" s="91" t="str">
        <f>IF('SAISIE ASL'!G126=3,H126,"")</f>
        <v/>
      </c>
      <c r="AG126" s="91"/>
      <c r="AH126" s="91" t="str">
        <f>IF('SAISIE ASL'!G126=3,J126,"")</f>
        <v/>
      </c>
      <c r="AI126" s="91"/>
      <c r="AJ126" s="91" t="str">
        <f>IF('SAISIE ASL'!G126=3,L126,"")</f>
        <v/>
      </c>
      <c r="AK126" s="92"/>
      <c r="AL126" s="93"/>
      <c r="AM126" s="91"/>
      <c r="AN126" s="91" t="str">
        <f>IF('SAISIE ASL'!G126=4,H126,"")</f>
        <v/>
      </c>
      <c r="AO126" s="91"/>
      <c r="AP126" s="91" t="str">
        <f>IF('SAISIE ASL'!G126=4,J126,"")</f>
        <v/>
      </c>
      <c r="AQ126" s="91"/>
      <c r="AR126" s="91" t="str">
        <f>IF('SAISIE ASL'!G126=4,L126,"")</f>
        <v/>
      </c>
      <c r="AS126" s="92"/>
      <c r="AT126" s="93"/>
      <c r="AU126" s="89"/>
      <c r="AV126" s="91" t="str">
        <f>IF('SAISIE ASL'!G126=5,H126,"")</f>
        <v/>
      </c>
      <c r="AW126" s="91"/>
      <c r="AX126" s="91" t="str">
        <f>IF('SAISIE ASL'!G126=5,J126,"")</f>
        <v/>
      </c>
      <c r="AY126" s="91"/>
      <c r="AZ126" s="91" t="str">
        <f>IF('SAISIE ASL'!G126=5,L126,"")</f>
        <v/>
      </c>
      <c r="BA126" s="92"/>
      <c r="BB126" s="93"/>
      <c r="BC126" s="89"/>
      <c r="BD126" s="91" t="str">
        <f>IF('SAISIE ASL'!A126=31,H126,"")</f>
        <v/>
      </c>
      <c r="BE126" s="91"/>
      <c r="BF126" s="91" t="str">
        <f>IF('SAISIE ASL'!A126=31,J126,"")</f>
        <v/>
      </c>
      <c r="BG126" s="91"/>
      <c r="BH126" s="91" t="str">
        <f>IF('SAISIE ASL'!A126=31,L126,"")</f>
        <v/>
      </c>
      <c r="BI126" s="92"/>
      <c r="BJ126" s="93"/>
      <c r="BK126" s="94"/>
      <c r="BL126" s="91" t="str">
        <f>IF('SAISIE ASL'!A126=32,H126,"")</f>
        <v/>
      </c>
      <c r="BM126" s="91"/>
      <c r="BN126" s="91" t="str">
        <f>IF('SAISIE ASL'!A126=32,J126,"")</f>
        <v/>
      </c>
      <c r="BO126" s="91"/>
      <c r="BP126" s="91" t="str">
        <f>IF('SAISIE ASL'!A126=32,L126,"")</f>
        <v/>
      </c>
      <c r="BQ126" s="92"/>
      <c r="BR126" s="93"/>
      <c r="BS126" s="85"/>
      <c r="BT126" s="91" t="str">
        <f>IF('SAISIE ASL'!A126=33,H126,"")</f>
        <v/>
      </c>
      <c r="BU126" s="91"/>
      <c r="BV126" s="91" t="str">
        <f>IF('SAISIE ASL'!A126=33,J126,"")</f>
        <v/>
      </c>
      <c r="BW126" s="91"/>
      <c r="BX126" s="91" t="str">
        <f>IF('SAISIE ASL'!A126=33,L126,"")</f>
        <v/>
      </c>
      <c r="BY126" s="92"/>
      <c r="BZ126" s="93"/>
    </row>
    <row r="127" spans="1:78" ht="15" x14ac:dyDescent="0.2">
      <c r="A127">
        <f>'SAISIE ASL'!J127</f>
        <v>20</v>
      </c>
      <c r="B127">
        <f>'SAISIE ASL'!K127</f>
        <v>106</v>
      </c>
      <c r="C127" t="str">
        <f>'SAISIE ASL'!L127</f>
        <v>La tenue corporelle et vestimentaire du personnel d'accueil est propre et soignée.</v>
      </c>
      <c r="D127">
        <f>'SAISIE ASL'!M127</f>
        <v>3</v>
      </c>
      <c r="E127" t="str">
        <f>'SAISIE ASL'!N127</f>
        <v>OUI</v>
      </c>
      <c r="F127" s="89">
        <f>'SAISIE ASL'!M127</f>
        <v>3</v>
      </c>
      <c r="G127" s="89">
        <f>IF('SAISIE ASL'!N127="OUI",1,IF('SAISIE ASL'!N127="NON",0,IF('SAISIE ASL'!N127="Non Mesuré","",0)))</f>
        <v>1</v>
      </c>
      <c r="H127" s="89">
        <f>IF('SAISIE ASL'!N127&lt;&gt;"Non Mesuré",F127*G127,"")</f>
        <v>3</v>
      </c>
      <c r="I127" s="89"/>
      <c r="J127" s="89">
        <f>IF('SAISIE ASL'!N127="Non Mesuré",F127,0)</f>
        <v>0</v>
      </c>
      <c r="K127" s="89"/>
      <c r="L127" s="89">
        <f t="shared" si="8"/>
        <v>3</v>
      </c>
      <c r="M127" s="89"/>
      <c r="N127" s="90"/>
      <c r="O127" s="90"/>
      <c r="P127" s="91" t="str">
        <f>IF('SAISIE ASL'!G127=1,H127,"")</f>
        <v/>
      </c>
      <c r="Q127" s="91"/>
      <c r="R127" s="91" t="str">
        <f>IF('SAISIE ASL'!G127=1,J127,"")</f>
        <v/>
      </c>
      <c r="S127" s="91"/>
      <c r="T127" s="91" t="str">
        <f>IF('SAISIE ASL'!G127=1,L127,"")</f>
        <v/>
      </c>
      <c r="U127" s="92"/>
      <c r="V127" s="93"/>
      <c r="W127" s="91"/>
      <c r="X127" s="91">
        <f>IF('SAISIE ASL'!G127=2,H127,"")</f>
        <v>3</v>
      </c>
      <c r="Y127" s="91"/>
      <c r="Z127" s="91">
        <f>IF('SAISIE ASL'!G127=2,J127,"")</f>
        <v>0</v>
      </c>
      <c r="AA127" s="91"/>
      <c r="AB127" s="91">
        <f>IF('SAISIE ASL'!G127=2,L127,"")</f>
        <v>3</v>
      </c>
      <c r="AC127" s="92"/>
      <c r="AD127" s="93"/>
      <c r="AE127" s="91"/>
      <c r="AF127" s="91" t="str">
        <f>IF('SAISIE ASL'!G127=3,H127,"")</f>
        <v/>
      </c>
      <c r="AG127" s="91"/>
      <c r="AH127" s="91" t="str">
        <f>IF('SAISIE ASL'!G127=3,J127,"")</f>
        <v/>
      </c>
      <c r="AI127" s="91"/>
      <c r="AJ127" s="91" t="str">
        <f>IF('SAISIE ASL'!G127=3,L127,"")</f>
        <v/>
      </c>
      <c r="AK127" s="92"/>
      <c r="AL127" s="93"/>
      <c r="AM127" s="91"/>
      <c r="AN127" s="91" t="str">
        <f>IF('SAISIE ASL'!G127=4,H127,"")</f>
        <v/>
      </c>
      <c r="AO127" s="91"/>
      <c r="AP127" s="91" t="str">
        <f>IF('SAISIE ASL'!G127=4,J127,"")</f>
        <v/>
      </c>
      <c r="AQ127" s="91"/>
      <c r="AR127" s="91" t="str">
        <f>IF('SAISIE ASL'!G127=4,L127,"")</f>
        <v/>
      </c>
      <c r="AS127" s="92"/>
      <c r="AT127" s="93"/>
      <c r="AU127" s="89"/>
      <c r="AV127" s="91" t="str">
        <f>IF('SAISIE ASL'!G127=5,H127,"")</f>
        <v/>
      </c>
      <c r="AW127" s="91"/>
      <c r="AX127" s="91" t="str">
        <f>IF('SAISIE ASL'!G127=5,J127,"")</f>
        <v/>
      </c>
      <c r="AY127" s="91"/>
      <c r="AZ127" s="91" t="str">
        <f>IF('SAISIE ASL'!G127=5,L127,"")</f>
        <v/>
      </c>
      <c r="BA127" s="92"/>
      <c r="BB127" s="93"/>
      <c r="BC127" s="89"/>
      <c r="BD127" s="91" t="str">
        <f>IF('SAISIE ASL'!A127=31,H127,"")</f>
        <v/>
      </c>
      <c r="BE127" s="91"/>
      <c r="BF127" s="91" t="str">
        <f>IF('SAISIE ASL'!A127=31,J127,"")</f>
        <v/>
      </c>
      <c r="BG127" s="91"/>
      <c r="BH127" s="91" t="str">
        <f>IF('SAISIE ASL'!A127=31,L127,"")</f>
        <v/>
      </c>
      <c r="BI127" s="92"/>
      <c r="BJ127" s="93"/>
      <c r="BK127" s="94"/>
      <c r="BL127" s="91" t="str">
        <f>IF('SAISIE ASL'!A127=32,H127,"")</f>
        <v/>
      </c>
      <c r="BM127" s="91"/>
      <c r="BN127" s="91" t="str">
        <f>IF('SAISIE ASL'!A127=32,J127,"")</f>
        <v/>
      </c>
      <c r="BO127" s="91"/>
      <c r="BP127" s="91" t="str">
        <f>IF('SAISIE ASL'!A127=32,L127,"")</f>
        <v/>
      </c>
      <c r="BQ127" s="92"/>
      <c r="BR127" s="93"/>
      <c r="BS127" s="85"/>
      <c r="BT127" s="91" t="str">
        <f>IF('SAISIE ASL'!A127=33,H127,"")</f>
        <v/>
      </c>
      <c r="BU127" s="91"/>
      <c r="BV127" s="91" t="str">
        <f>IF('SAISIE ASL'!A127=33,J127,"")</f>
        <v/>
      </c>
      <c r="BW127" s="91"/>
      <c r="BX127" s="91" t="str">
        <f>IF('SAISIE ASL'!A127=33,L127,"")</f>
        <v/>
      </c>
      <c r="BY127" s="92"/>
      <c r="BZ127" s="93"/>
    </row>
    <row r="128" spans="1:78" ht="15" x14ac:dyDescent="0.2">
      <c r="A128">
        <f>'SAISIE ASL'!J128</f>
        <v>17</v>
      </c>
      <c r="B128">
        <f>'SAISIE ASL'!K128</f>
        <v>107</v>
      </c>
      <c r="C128" t="str">
        <f>'SAISIE ASL'!L128</f>
        <v xml:space="preserve">Le client est spontanément salué à son arrivée. </v>
      </c>
      <c r="D128">
        <f>'SAISIE ASL'!M128</f>
        <v>3</v>
      </c>
      <c r="E128" t="str">
        <f>'SAISIE ASL'!N128</f>
        <v>OUI</v>
      </c>
      <c r="F128" s="89">
        <f>'SAISIE ASL'!M128</f>
        <v>3</v>
      </c>
      <c r="G128" s="89">
        <f>IF('SAISIE ASL'!N128="OUI",1,IF('SAISIE ASL'!N128="NON",0,IF('SAISIE ASL'!N128="Non Mesuré","",0)))</f>
        <v>1</v>
      </c>
      <c r="H128" s="89">
        <f>IF('SAISIE ASL'!N128&lt;&gt;"Non Mesuré",F128*G128,"")</f>
        <v>3</v>
      </c>
      <c r="I128" s="89"/>
      <c r="J128" s="89">
        <f>IF('SAISIE ASL'!N128="Non Mesuré",F128,0)</f>
        <v>0</v>
      </c>
      <c r="K128" s="89"/>
      <c r="L128" s="89">
        <f t="shared" si="8"/>
        <v>3</v>
      </c>
      <c r="M128" s="89"/>
      <c r="N128" s="90"/>
      <c r="O128" s="90"/>
      <c r="P128" s="91" t="str">
        <f>IF('SAISIE ASL'!G128=1,H128,"")</f>
        <v/>
      </c>
      <c r="Q128" s="91"/>
      <c r="R128" s="91" t="str">
        <f>IF('SAISIE ASL'!G128=1,J128,"")</f>
        <v/>
      </c>
      <c r="S128" s="91"/>
      <c r="T128" s="91" t="str">
        <f>IF('SAISIE ASL'!G128=1,L128,"")</f>
        <v/>
      </c>
      <c r="U128" s="92"/>
      <c r="V128" s="93"/>
      <c r="W128" s="91"/>
      <c r="X128" s="91">
        <f>IF('SAISIE ASL'!G128=2,H128,"")</f>
        <v>3</v>
      </c>
      <c r="Y128" s="91"/>
      <c r="Z128" s="91">
        <f>IF('SAISIE ASL'!G128=2,J128,"")</f>
        <v>0</v>
      </c>
      <c r="AA128" s="91"/>
      <c r="AB128" s="91">
        <f>IF('SAISIE ASL'!G128=2,L128,"")</f>
        <v>3</v>
      </c>
      <c r="AC128" s="92"/>
      <c r="AD128" s="93"/>
      <c r="AE128" s="91"/>
      <c r="AF128" s="91" t="str">
        <f>IF('SAISIE ASL'!G128=3,H128,"")</f>
        <v/>
      </c>
      <c r="AG128" s="91"/>
      <c r="AH128" s="91" t="str">
        <f>IF('SAISIE ASL'!G128=3,J128,"")</f>
        <v/>
      </c>
      <c r="AI128" s="91"/>
      <c r="AJ128" s="91" t="str">
        <f>IF('SAISIE ASL'!G128=3,L128,"")</f>
        <v/>
      </c>
      <c r="AK128" s="92"/>
      <c r="AL128" s="93"/>
      <c r="AM128" s="91"/>
      <c r="AN128" s="91" t="str">
        <f>IF('SAISIE ASL'!G128=4,H128,"")</f>
        <v/>
      </c>
      <c r="AO128" s="91"/>
      <c r="AP128" s="91" t="str">
        <f>IF('SAISIE ASL'!G128=4,J128,"")</f>
        <v/>
      </c>
      <c r="AQ128" s="91"/>
      <c r="AR128" s="91" t="str">
        <f>IF('SAISIE ASL'!G128=4,L128,"")</f>
        <v/>
      </c>
      <c r="AS128" s="92"/>
      <c r="AT128" s="93"/>
      <c r="AU128" s="89"/>
      <c r="AV128" s="91" t="str">
        <f>IF('SAISIE ASL'!G128=5,H128,"")</f>
        <v/>
      </c>
      <c r="AW128" s="91"/>
      <c r="AX128" s="91" t="str">
        <f>IF('SAISIE ASL'!G128=5,J128,"")</f>
        <v/>
      </c>
      <c r="AY128" s="91"/>
      <c r="AZ128" s="91" t="str">
        <f>IF('SAISIE ASL'!G128=5,L128,"")</f>
        <v/>
      </c>
      <c r="BA128" s="92"/>
      <c r="BB128" s="93"/>
      <c r="BC128" s="89"/>
      <c r="BD128" s="91" t="str">
        <f>IF('SAISIE ASL'!A128=31,H128,"")</f>
        <v/>
      </c>
      <c r="BE128" s="91"/>
      <c r="BF128" s="91" t="str">
        <f>IF('SAISIE ASL'!A128=31,J128,"")</f>
        <v/>
      </c>
      <c r="BG128" s="91"/>
      <c r="BH128" s="91" t="str">
        <f>IF('SAISIE ASL'!A128=31,L128,"")</f>
        <v/>
      </c>
      <c r="BI128" s="92"/>
      <c r="BJ128" s="93"/>
      <c r="BK128" s="94"/>
      <c r="BL128" s="91" t="str">
        <f>IF('SAISIE ASL'!A128=32,H128,"")</f>
        <v/>
      </c>
      <c r="BM128" s="91"/>
      <c r="BN128" s="91" t="str">
        <f>IF('SAISIE ASL'!A128=32,J128,"")</f>
        <v/>
      </c>
      <c r="BO128" s="91"/>
      <c r="BP128" s="91" t="str">
        <f>IF('SAISIE ASL'!A128=32,L128,"")</f>
        <v/>
      </c>
      <c r="BQ128" s="92"/>
      <c r="BR128" s="93"/>
      <c r="BS128" s="85"/>
      <c r="BT128" s="91" t="str">
        <f>IF('SAISIE ASL'!A128=33,H128,"")</f>
        <v/>
      </c>
      <c r="BU128" s="91"/>
      <c r="BV128" s="91" t="str">
        <f>IF('SAISIE ASL'!A128=33,J128,"")</f>
        <v/>
      </c>
      <c r="BW128" s="91"/>
      <c r="BX128" s="91" t="str">
        <f>IF('SAISIE ASL'!A128=33,L128,"")</f>
        <v/>
      </c>
      <c r="BY128" s="92"/>
      <c r="BZ128" s="93"/>
    </row>
    <row r="129" spans="1:78" ht="15" x14ac:dyDescent="0.2">
      <c r="A129">
        <f>'SAISIE ASL'!J129</f>
        <v>17</v>
      </c>
      <c r="B129">
        <f>'SAISIE ASL'!K129</f>
        <v>108</v>
      </c>
      <c r="C129" t="str">
        <f>'SAISIE ASL'!L129</f>
        <v xml:space="preserve">L'accueil est cordial. </v>
      </c>
      <c r="D129">
        <f>'SAISIE ASL'!M129</f>
        <v>9</v>
      </c>
      <c r="E129" t="str">
        <f>'SAISIE ASL'!N129</f>
        <v>Très Satisfaisant</v>
      </c>
      <c r="F129" s="89">
        <f>'SAISIE ASL'!M129</f>
        <v>9</v>
      </c>
      <c r="G129" s="89">
        <f>IF('SAISIE ASL'!N129="Très Satisfaisant",1,IF('SAISIE ASL'!N129="Satisfaisant",0.75,IF('SAISIE ASL'!N129="Insatisfaisant",0.25,IF('SAISIE ASL'!N129="Très Insatisfaisant",0,IF('SAISIE ASL'!N129="Non Mesuré","",0)))))</f>
        <v>1</v>
      </c>
      <c r="H129" s="89">
        <f>IF('SAISIE ASL'!N129&lt;&gt;"Non Mesuré",F129*G129,"")</f>
        <v>9</v>
      </c>
      <c r="I129" s="89"/>
      <c r="J129" s="89">
        <f>IF('SAISIE ASL'!N129="Non Mesuré",F129,0)</f>
        <v>0</v>
      </c>
      <c r="K129" s="89"/>
      <c r="L129" s="89">
        <f t="shared" si="8"/>
        <v>9</v>
      </c>
      <c r="M129" s="89"/>
      <c r="N129" s="90"/>
      <c r="O129" s="90"/>
      <c r="P129" s="91" t="str">
        <f>IF('SAISIE ASL'!G129=1,H129,"")</f>
        <v/>
      </c>
      <c r="Q129" s="91"/>
      <c r="R129" s="91" t="str">
        <f>IF('SAISIE ASL'!G129=1,J129,"")</f>
        <v/>
      </c>
      <c r="S129" s="91"/>
      <c r="T129" s="91" t="str">
        <f>IF('SAISIE ASL'!G129=1,L129,"")</f>
        <v/>
      </c>
      <c r="U129" s="92"/>
      <c r="V129" s="93"/>
      <c r="W129" s="91"/>
      <c r="X129" s="91">
        <f>IF('SAISIE ASL'!G129=2,H129,"")</f>
        <v>9</v>
      </c>
      <c r="Y129" s="91"/>
      <c r="Z129" s="91">
        <f>IF('SAISIE ASL'!G129=2,J129,"")</f>
        <v>0</v>
      </c>
      <c r="AA129" s="91"/>
      <c r="AB129" s="91">
        <f>IF('SAISIE ASL'!G129=2,L129,"")</f>
        <v>9</v>
      </c>
      <c r="AC129" s="92"/>
      <c r="AD129" s="93"/>
      <c r="AE129" s="91"/>
      <c r="AF129" s="91" t="str">
        <f>IF('SAISIE ASL'!G129=3,H129,"")</f>
        <v/>
      </c>
      <c r="AG129" s="91"/>
      <c r="AH129" s="91" t="str">
        <f>IF('SAISIE ASL'!G129=3,J129,"")</f>
        <v/>
      </c>
      <c r="AI129" s="91"/>
      <c r="AJ129" s="91" t="str">
        <f>IF('SAISIE ASL'!G129=3,L129,"")</f>
        <v/>
      </c>
      <c r="AK129" s="92"/>
      <c r="AL129" s="93"/>
      <c r="AM129" s="91"/>
      <c r="AN129" s="91" t="str">
        <f>IF('SAISIE ASL'!G129=4,H129,"")</f>
        <v/>
      </c>
      <c r="AO129" s="91"/>
      <c r="AP129" s="91" t="str">
        <f>IF('SAISIE ASL'!G129=4,J129,"")</f>
        <v/>
      </c>
      <c r="AQ129" s="91"/>
      <c r="AR129" s="91" t="str">
        <f>IF('SAISIE ASL'!G129=4,L129,"")</f>
        <v/>
      </c>
      <c r="AS129" s="92"/>
      <c r="AT129" s="93"/>
      <c r="AU129" s="89"/>
      <c r="AV129" s="91" t="str">
        <f>IF('SAISIE ASL'!G129=5,H129,"")</f>
        <v/>
      </c>
      <c r="AW129" s="91"/>
      <c r="AX129" s="91" t="str">
        <f>IF('SAISIE ASL'!G129=5,J129,"")</f>
        <v/>
      </c>
      <c r="AY129" s="91"/>
      <c r="AZ129" s="91" t="str">
        <f>IF('SAISIE ASL'!G129=5,L129,"")</f>
        <v/>
      </c>
      <c r="BA129" s="92"/>
      <c r="BB129" s="93"/>
      <c r="BC129" s="89"/>
      <c r="BD129" s="91" t="str">
        <f>IF('SAISIE ASL'!A129=31,H129,"")</f>
        <v/>
      </c>
      <c r="BE129" s="91"/>
      <c r="BF129" s="91" t="str">
        <f>IF('SAISIE ASL'!A129=31,J129,"")</f>
        <v/>
      </c>
      <c r="BG129" s="91"/>
      <c r="BH129" s="91" t="str">
        <f>IF('SAISIE ASL'!A129=31,L129,"")</f>
        <v/>
      </c>
      <c r="BI129" s="92"/>
      <c r="BJ129" s="93"/>
      <c r="BK129" s="94"/>
      <c r="BL129" s="91" t="str">
        <f>IF('SAISIE ASL'!A129=32,H129,"")</f>
        <v/>
      </c>
      <c r="BM129" s="91"/>
      <c r="BN129" s="91" t="str">
        <f>IF('SAISIE ASL'!A129=32,J129,"")</f>
        <v/>
      </c>
      <c r="BO129" s="91"/>
      <c r="BP129" s="91" t="str">
        <f>IF('SAISIE ASL'!A129=32,L129,"")</f>
        <v/>
      </c>
      <c r="BQ129" s="92"/>
      <c r="BR129" s="93"/>
      <c r="BS129" s="85"/>
      <c r="BT129" s="91" t="str">
        <f>IF('SAISIE ASL'!A129=33,H129,"")</f>
        <v/>
      </c>
      <c r="BU129" s="91"/>
      <c r="BV129" s="91" t="str">
        <f>IF('SAISIE ASL'!A129=33,J129,"")</f>
        <v/>
      </c>
      <c r="BW129" s="91"/>
      <c r="BX129" s="91" t="str">
        <f>IF('SAISIE ASL'!A129=33,L129,"")</f>
        <v/>
      </c>
      <c r="BY129" s="92"/>
      <c r="BZ129" s="93"/>
    </row>
    <row r="130" spans="1:78" ht="15" x14ac:dyDescent="0.2">
      <c r="A130">
        <f>'SAISIE ASL'!J130</f>
        <v>17</v>
      </c>
      <c r="B130">
        <f>'SAISIE ASL'!K130</f>
        <v>109</v>
      </c>
      <c r="C130" t="str">
        <f>'SAISIE ASL'!L130</f>
        <v>La prise en charge du client est efficace. Si le personnel d'accueil est occupé, il fait un signe de reconnaissance. Il donne priorité à l'accueil des clients par rapport aux autres taches.</v>
      </c>
      <c r="D130">
        <f>'SAISIE ASL'!M130</f>
        <v>3</v>
      </c>
      <c r="E130" t="str">
        <f>'SAISIE ASL'!N130</f>
        <v>OUI</v>
      </c>
      <c r="F130" s="89">
        <f>'SAISIE ASL'!M130</f>
        <v>3</v>
      </c>
      <c r="G130" s="89">
        <f>IF('SAISIE ASL'!N130="OUI",1,IF('SAISIE ASL'!N130="NON",0,IF('SAISIE ASL'!N130="Non Mesuré","",0)))</f>
        <v>1</v>
      </c>
      <c r="H130" s="89">
        <f>IF('SAISIE ASL'!N130&lt;&gt;"Non Mesuré",F130*G130,"")</f>
        <v>3</v>
      </c>
      <c r="I130" s="89"/>
      <c r="J130" s="89">
        <f>IF('SAISIE ASL'!N130="Non Mesuré",F130,0)</f>
        <v>0</v>
      </c>
      <c r="K130" s="89"/>
      <c r="L130" s="89">
        <f t="shared" si="8"/>
        <v>3</v>
      </c>
      <c r="M130" s="89"/>
      <c r="N130" s="90"/>
      <c r="O130" s="90"/>
      <c r="P130" s="91" t="str">
        <f>IF('SAISIE ASL'!G130=1,H130,"")</f>
        <v/>
      </c>
      <c r="Q130" s="91"/>
      <c r="R130" s="91" t="str">
        <f>IF('SAISIE ASL'!G130=1,J130,"")</f>
        <v/>
      </c>
      <c r="S130" s="91"/>
      <c r="T130" s="91" t="str">
        <f>IF('SAISIE ASL'!G130=1,L130,"")</f>
        <v/>
      </c>
      <c r="U130" s="92"/>
      <c r="V130" s="93"/>
      <c r="W130" s="91"/>
      <c r="X130" s="91">
        <f>IF('SAISIE ASL'!G130=2,H130,"")</f>
        <v>3</v>
      </c>
      <c r="Y130" s="91"/>
      <c r="Z130" s="91">
        <f>IF('SAISIE ASL'!G130=2,J130,"")</f>
        <v>0</v>
      </c>
      <c r="AA130" s="91"/>
      <c r="AB130" s="91">
        <f>IF('SAISIE ASL'!G130=2,L130,"")</f>
        <v>3</v>
      </c>
      <c r="AC130" s="92"/>
      <c r="AD130" s="93"/>
      <c r="AE130" s="91"/>
      <c r="AF130" s="91" t="str">
        <f>IF('SAISIE ASL'!G130=3,H130,"")</f>
        <v/>
      </c>
      <c r="AG130" s="91"/>
      <c r="AH130" s="91" t="str">
        <f>IF('SAISIE ASL'!G130=3,J130,"")</f>
        <v/>
      </c>
      <c r="AI130" s="91"/>
      <c r="AJ130" s="91" t="str">
        <f>IF('SAISIE ASL'!G130=3,L130,"")</f>
        <v/>
      </c>
      <c r="AK130" s="92"/>
      <c r="AL130" s="93"/>
      <c r="AM130" s="91"/>
      <c r="AN130" s="91" t="str">
        <f>IF('SAISIE ASL'!G130=4,H130,"")</f>
        <v/>
      </c>
      <c r="AO130" s="91"/>
      <c r="AP130" s="91" t="str">
        <f>IF('SAISIE ASL'!G130=4,J130,"")</f>
        <v/>
      </c>
      <c r="AQ130" s="91"/>
      <c r="AR130" s="91" t="str">
        <f>IF('SAISIE ASL'!G130=4,L130,"")</f>
        <v/>
      </c>
      <c r="AS130" s="92"/>
      <c r="AT130" s="93"/>
      <c r="AU130" s="89"/>
      <c r="AV130" s="91" t="str">
        <f>IF('SAISIE ASL'!G130=5,H130,"")</f>
        <v/>
      </c>
      <c r="AW130" s="91"/>
      <c r="AX130" s="91" t="str">
        <f>IF('SAISIE ASL'!G130=5,J130,"")</f>
        <v/>
      </c>
      <c r="AY130" s="91"/>
      <c r="AZ130" s="91" t="str">
        <f>IF('SAISIE ASL'!G130=5,L130,"")</f>
        <v/>
      </c>
      <c r="BA130" s="92"/>
      <c r="BB130" s="93"/>
      <c r="BC130" s="89"/>
      <c r="BD130" s="91" t="str">
        <f>IF('SAISIE ASL'!A130=31,H130,"")</f>
        <v/>
      </c>
      <c r="BE130" s="91"/>
      <c r="BF130" s="91" t="str">
        <f>IF('SAISIE ASL'!A130=31,J130,"")</f>
        <v/>
      </c>
      <c r="BG130" s="91"/>
      <c r="BH130" s="91" t="str">
        <f>IF('SAISIE ASL'!A130=31,L130,"")</f>
        <v/>
      </c>
      <c r="BI130" s="92"/>
      <c r="BJ130" s="93"/>
      <c r="BK130" s="94"/>
      <c r="BL130" s="91" t="str">
        <f>IF('SAISIE ASL'!A130=32,H130,"")</f>
        <v/>
      </c>
      <c r="BM130" s="91"/>
      <c r="BN130" s="91" t="str">
        <f>IF('SAISIE ASL'!A130=32,J130,"")</f>
        <v/>
      </c>
      <c r="BO130" s="91"/>
      <c r="BP130" s="91" t="str">
        <f>IF('SAISIE ASL'!A130=32,L130,"")</f>
        <v/>
      </c>
      <c r="BQ130" s="92"/>
      <c r="BR130" s="93"/>
      <c r="BS130" s="85"/>
      <c r="BT130" s="91" t="str">
        <f>IF('SAISIE ASL'!A130=33,H130,"")</f>
        <v/>
      </c>
      <c r="BU130" s="91"/>
      <c r="BV130" s="91" t="str">
        <f>IF('SAISIE ASL'!A130=33,J130,"")</f>
        <v/>
      </c>
      <c r="BW130" s="91"/>
      <c r="BX130" s="91" t="str">
        <f>IF('SAISIE ASL'!A130=33,L130,"")</f>
        <v/>
      </c>
      <c r="BY130" s="92"/>
      <c r="BZ130" s="93"/>
    </row>
    <row r="131" spans="1:78" ht="15" x14ac:dyDescent="0.2">
      <c r="A131">
        <f>'SAISIE ASL'!J131</f>
        <v>18</v>
      </c>
      <c r="B131">
        <f>'SAISIE ASL'!K131</f>
        <v>110</v>
      </c>
      <c r="C131" t="str">
        <f>'SAISIE ASL'!L131</f>
        <v>La prise en charge du visiteur est adaptée aux différents types de clientèles.</v>
      </c>
      <c r="D131">
        <f>'SAISIE ASL'!M131</f>
        <v>1</v>
      </c>
      <c r="E131" t="str">
        <f>'SAISIE ASL'!N131</f>
        <v>OUI</v>
      </c>
      <c r="F131" s="89">
        <f>'SAISIE ASL'!M131</f>
        <v>1</v>
      </c>
      <c r="G131" s="89">
        <f>IF('SAISIE ASL'!N131="OUI",1,IF('SAISIE ASL'!N131="NON",0,IF('SAISIE ASL'!N131="Non Mesuré","",0)))</f>
        <v>1</v>
      </c>
      <c r="H131" s="89">
        <f>IF('SAISIE ASL'!N131&lt;&gt;"Non Mesuré",F131*G131,"")</f>
        <v>1</v>
      </c>
      <c r="I131" s="89"/>
      <c r="J131" s="89">
        <f>IF('SAISIE ASL'!N131="Non Mesuré",F131,0)</f>
        <v>0</v>
      </c>
      <c r="K131" s="89"/>
      <c r="L131" s="89">
        <f t="shared" si="8"/>
        <v>1</v>
      </c>
      <c r="M131" s="89"/>
      <c r="N131" s="90"/>
      <c r="O131" s="90"/>
      <c r="P131" s="91" t="str">
        <f>IF('SAISIE ASL'!G131=1,H131,"")</f>
        <v/>
      </c>
      <c r="Q131" s="91"/>
      <c r="R131" s="91" t="str">
        <f>IF('SAISIE ASL'!G131=1,J131,"")</f>
        <v/>
      </c>
      <c r="S131" s="91"/>
      <c r="T131" s="91" t="str">
        <f>IF('SAISIE ASL'!G131=1,L131,"")</f>
        <v/>
      </c>
      <c r="U131" s="92"/>
      <c r="V131" s="93"/>
      <c r="W131" s="91"/>
      <c r="X131" s="91">
        <f>IF('SAISIE ASL'!G131=2,H131,"")</f>
        <v>1</v>
      </c>
      <c r="Y131" s="91"/>
      <c r="Z131" s="91">
        <f>IF('SAISIE ASL'!G131=2,J131,"")</f>
        <v>0</v>
      </c>
      <c r="AA131" s="91"/>
      <c r="AB131" s="91">
        <f>IF('SAISIE ASL'!G131=2,L131,"")</f>
        <v>1</v>
      </c>
      <c r="AC131" s="92"/>
      <c r="AD131" s="93"/>
      <c r="AE131" s="91"/>
      <c r="AF131" s="91" t="str">
        <f>IF('SAISIE ASL'!G131=3,H131,"")</f>
        <v/>
      </c>
      <c r="AG131" s="91"/>
      <c r="AH131" s="91" t="str">
        <f>IF('SAISIE ASL'!G131=3,J131,"")</f>
        <v/>
      </c>
      <c r="AI131" s="91"/>
      <c r="AJ131" s="91" t="str">
        <f>IF('SAISIE ASL'!G131=3,L131,"")</f>
        <v/>
      </c>
      <c r="AK131" s="92"/>
      <c r="AL131" s="93"/>
      <c r="AM131" s="91"/>
      <c r="AN131" s="91" t="str">
        <f>IF('SAISIE ASL'!G131=4,H131,"")</f>
        <v/>
      </c>
      <c r="AO131" s="91"/>
      <c r="AP131" s="91" t="str">
        <f>IF('SAISIE ASL'!G131=4,J131,"")</f>
        <v/>
      </c>
      <c r="AQ131" s="91"/>
      <c r="AR131" s="91" t="str">
        <f>IF('SAISIE ASL'!G131=4,L131,"")</f>
        <v/>
      </c>
      <c r="AS131" s="92"/>
      <c r="AT131" s="93"/>
      <c r="AU131" s="89"/>
      <c r="AV131" s="91" t="str">
        <f>IF('SAISIE ASL'!G131=5,H131,"")</f>
        <v/>
      </c>
      <c r="AW131" s="91"/>
      <c r="AX131" s="91" t="str">
        <f>IF('SAISIE ASL'!G131=5,J131,"")</f>
        <v/>
      </c>
      <c r="AY131" s="91"/>
      <c r="AZ131" s="91" t="str">
        <f>IF('SAISIE ASL'!G131=5,L131,"")</f>
        <v/>
      </c>
      <c r="BA131" s="92"/>
      <c r="BB131" s="93"/>
      <c r="BC131" s="89"/>
      <c r="BD131" s="91" t="str">
        <f>IF('SAISIE ASL'!A131=31,H131,"")</f>
        <v/>
      </c>
      <c r="BE131" s="91"/>
      <c r="BF131" s="91" t="str">
        <f>IF('SAISIE ASL'!A131=31,J131,"")</f>
        <v/>
      </c>
      <c r="BG131" s="91"/>
      <c r="BH131" s="91" t="str">
        <f>IF('SAISIE ASL'!A131=31,L131,"")</f>
        <v/>
      </c>
      <c r="BI131" s="92"/>
      <c r="BJ131" s="93"/>
      <c r="BK131" s="94"/>
      <c r="BL131" s="91" t="str">
        <f>IF('SAISIE ASL'!A131=32,H131,"")</f>
        <v/>
      </c>
      <c r="BM131" s="91"/>
      <c r="BN131" s="91" t="str">
        <f>IF('SAISIE ASL'!A131=32,J131,"")</f>
        <v/>
      </c>
      <c r="BO131" s="91"/>
      <c r="BP131" s="91" t="str">
        <f>IF('SAISIE ASL'!A131=32,L131,"")</f>
        <v/>
      </c>
      <c r="BQ131" s="92"/>
      <c r="BR131" s="93"/>
      <c r="BS131" s="85"/>
      <c r="BT131" s="91" t="str">
        <f>IF('SAISIE ASL'!A131=33,H131,"")</f>
        <v/>
      </c>
      <c r="BU131" s="91"/>
      <c r="BV131" s="91" t="str">
        <f>IF('SAISIE ASL'!A131=33,J131,"")</f>
        <v/>
      </c>
      <c r="BW131" s="91"/>
      <c r="BX131" s="91" t="str">
        <f>IF('SAISIE ASL'!A131=33,L131,"")</f>
        <v/>
      </c>
      <c r="BY131" s="92"/>
      <c r="BZ131" s="93"/>
    </row>
    <row r="132" spans="1:78" ht="15" x14ac:dyDescent="0.2">
      <c r="A132">
        <f>'SAISIE ASL'!J132</f>
        <v>18</v>
      </c>
      <c r="B132">
        <f>'SAISIE ASL'!K132</f>
        <v>111</v>
      </c>
      <c r="C132" t="str">
        <f>'SAISIE ASL'!L132</f>
        <v>L'accueil et le paiement  peuvent être assurés en au moins une langue étrangère.</v>
      </c>
      <c r="D132">
        <f>'SAISIE ASL'!M132</f>
        <v>3</v>
      </c>
      <c r="E132" t="str">
        <f>'SAISIE ASL'!N132</f>
        <v>OUI</v>
      </c>
      <c r="F132" s="89">
        <f>'SAISIE ASL'!M132</f>
        <v>3</v>
      </c>
      <c r="G132" s="89">
        <f>IF('SAISIE ASL'!N132="OUI",1,IF('SAISIE ASL'!N132="NON",0,IF('SAISIE ASL'!N132="Non Mesuré","",0)))</f>
        <v>1</v>
      </c>
      <c r="H132" s="89">
        <f>IF('SAISIE ASL'!N132&lt;&gt;"Non Mesuré",F132*G132,"")</f>
        <v>3</v>
      </c>
      <c r="I132" s="89"/>
      <c r="J132" s="89">
        <f>IF('SAISIE ASL'!N132="Non Mesuré",F132,0)</f>
        <v>0</v>
      </c>
      <c r="K132" s="89"/>
      <c r="L132" s="89">
        <f t="shared" si="8"/>
        <v>3</v>
      </c>
      <c r="M132" s="89"/>
      <c r="N132" s="90"/>
      <c r="O132" s="90"/>
      <c r="P132" s="91" t="str">
        <f>IF('SAISIE ASL'!G132=1,H132,"")</f>
        <v/>
      </c>
      <c r="Q132" s="91"/>
      <c r="R132" s="91" t="str">
        <f>IF('SAISIE ASL'!G132=1,J132,"")</f>
        <v/>
      </c>
      <c r="S132" s="91"/>
      <c r="T132" s="91" t="str">
        <f>IF('SAISIE ASL'!G132=1,L132,"")</f>
        <v/>
      </c>
      <c r="U132" s="92"/>
      <c r="V132" s="93"/>
      <c r="W132" s="91"/>
      <c r="X132" s="91">
        <f>IF('SAISIE ASL'!G132=2,H132,"")</f>
        <v>3</v>
      </c>
      <c r="Y132" s="91"/>
      <c r="Z132" s="91">
        <f>IF('SAISIE ASL'!G132=2,J132,"")</f>
        <v>0</v>
      </c>
      <c r="AA132" s="91"/>
      <c r="AB132" s="91">
        <f>IF('SAISIE ASL'!G132=2,L132,"")</f>
        <v>3</v>
      </c>
      <c r="AC132" s="92"/>
      <c r="AD132" s="93"/>
      <c r="AE132" s="91"/>
      <c r="AF132" s="91" t="str">
        <f>IF('SAISIE ASL'!G132=3,H132,"")</f>
        <v/>
      </c>
      <c r="AG132" s="91"/>
      <c r="AH132" s="91" t="str">
        <f>IF('SAISIE ASL'!G132=3,J132,"")</f>
        <v/>
      </c>
      <c r="AI132" s="91"/>
      <c r="AJ132" s="91" t="str">
        <f>IF('SAISIE ASL'!G132=3,L132,"")</f>
        <v/>
      </c>
      <c r="AK132" s="92"/>
      <c r="AL132" s="93"/>
      <c r="AM132" s="91"/>
      <c r="AN132" s="91" t="str">
        <f>IF('SAISIE ASL'!G132=4,H132,"")</f>
        <v/>
      </c>
      <c r="AO132" s="91"/>
      <c r="AP132" s="91" t="str">
        <f>IF('SAISIE ASL'!G132=4,J132,"")</f>
        <v/>
      </c>
      <c r="AQ132" s="91"/>
      <c r="AR132" s="91" t="str">
        <f>IF('SAISIE ASL'!G132=4,L132,"")</f>
        <v/>
      </c>
      <c r="AS132" s="92"/>
      <c r="AT132" s="93"/>
      <c r="AU132" s="89"/>
      <c r="AV132" s="91" t="str">
        <f>IF('SAISIE ASL'!G132=5,H132,"")</f>
        <v/>
      </c>
      <c r="AW132" s="91"/>
      <c r="AX132" s="91" t="str">
        <f>IF('SAISIE ASL'!G132=5,J132,"")</f>
        <v/>
      </c>
      <c r="AY132" s="91"/>
      <c r="AZ132" s="91" t="str">
        <f>IF('SAISIE ASL'!G132=5,L132,"")</f>
        <v/>
      </c>
      <c r="BA132" s="92"/>
      <c r="BB132" s="93"/>
      <c r="BC132" s="89"/>
      <c r="BD132" s="91" t="str">
        <f>IF('SAISIE ASL'!A132=31,H132,"")</f>
        <v/>
      </c>
      <c r="BE132" s="91"/>
      <c r="BF132" s="91" t="str">
        <f>IF('SAISIE ASL'!A132=31,J132,"")</f>
        <v/>
      </c>
      <c r="BG132" s="91"/>
      <c r="BH132" s="91" t="str">
        <f>IF('SAISIE ASL'!A132=31,L132,"")</f>
        <v/>
      </c>
      <c r="BI132" s="92"/>
      <c r="BJ132" s="93"/>
      <c r="BK132" s="94"/>
      <c r="BL132" s="91" t="str">
        <f>IF('SAISIE ASL'!A132=32,H132,"")</f>
        <v/>
      </c>
      <c r="BM132" s="91"/>
      <c r="BN132" s="91" t="str">
        <f>IF('SAISIE ASL'!A132=32,J132,"")</f>
        <v/>
      </c>
      <c r="BO132" s="91"/>
      <c r="BP132" s="91" t="str">
        <f>IF('SAISIE ASL'!A132=32,L132,"")</f>
        <v/>
      </c>
      <c r="BQ132" s="92"/>
      <c r="BR132" s="93"/>
      <c r="BS132" s="85"/>
      <c r="BT132" s="91" t="str">
        <f>IF('SAISIE ASL'!A132=33,H132,"")</f>
        <v/>
      </c>
      <c r="BU132" s="91"/>
      <c r="BV132" s="91" t="str">
        <f>IF('SAISIE ASL'!A132=33,J132,"")</f>
        <v/>
      </c>
      <c r="BW132" s="91"/>
      <c r="BX132" s="91" t="str">
        <f>IF('SAISIE ASL'!A132=33,L132,"")</f>
        <v/>
      </c>
      <c r="BY132" s="92"/>
      <c r="BZ132" s="93"/>
    </row>
    <row r="133" spans="1:78" ht="15" x14ac:dyDescent="0.2">
      <c r="A133">
        <f>'SAISIE ASL'!J133</f>
        <v>200</v>
      </c>
      <c r="B133">
        <f>'SAISIE ASL'!K133</f>
        <v>112</v>
      </c>
      <c r="C133" t="str">
        <f>'SAISIE ASL'!L133</f>
        <v>L'accueil et le paiement  peuvent être assurés dans une deuxième langue étrangère.</v>
      </c>
      <c r="D133">
        <f>'SAISIE ASL'!M133</f>
        <v>3</v>
      </c>
      <c r="E133" t="str">
        <f>'SAISIE ASL'!N133</f>
        <v>OUI</v>
      </c>
      <c r="F133" s="89">
        <f>'SAISIE ASL'!M133</f>
        <v>3</v>
      </c>
      <c r="G133" s="89">
        <f>IF('SAISIE ASL'!N133="OUI",1,IF('SAISIE ASL'!N133="NON",0,IF('SAISIE ASL'!N133="Non Mesuré","",0)))</f>
        <v>1</v>
      </c>
      <c r="H133" s="89">
        <f>IF('SAISIE ASL'!N133&lt;&gt;"Non Mesuré",F133*G133,"")</f>
        <v>3</v>
      </c>
      <c r="I133" s="89"/>
      <c r="J133" s="89">
        <f>IF('SAISIE ASL'!N133="Non Mesuré",F133,0)</f>
        <v>0</v>
      </c>
      <c r="K133" s="89"/>
      <c r="L133" s="89">
        <f t="shared" si="8"/>
        <v>3</v>
      </c>
      <c r="M133" s="89"/>
      <c r="N133" s="90"/>
      <c r="O133" s="90"/>
      <c r="P133" s="91" t="str">
        <f>IF('SAISIE ASL'!G133=1,H133,"")</f>
        <v/>
      </c>
      <c r="Q133" s="91"/>
      <c r="R133" s="91" t="str">
        <f>IF('SAISIE ASL'!G133=1,J133,"")</f>
        <v/>
      </c>
      <c r="S133" s="91"/>
      <c r="T133" s="91" t="str">
        <f>IF('SAISIE ASL'!G133=1,L133,"")</f>
        <v/>
      </c>
      <c r="U133" s="92"/>
      <c r="V133" s="93"/>
      <c r="W133" s="91"/>
      <c r="X133" s="91">
        <f>IF('SAISIE ASL'!G133=2,H133,"")</f>
        <v>3</v>
      </c>
      <c r="Y133" s="91"/>
      <c r="Z133" s="91">
        <f>IF('SAISIE ASL'!G133=2,J133,"")</f>
        <v>0</v>
      </c>
      <c r="AA133" s="91"/>
      <c r="AB133" s="91">
        <f>IF('SAISIE ASL'!G133=2,L133,"")</f>
        <v>3</v>
      </c>
      <c r="AC133" s="92"/>
      <c r="AD133" s="93"/>
      <c r="AE133" s="91"/>
      <c r="AF133" s="91" t="str">
        <f>IF('SAISIE ASL'!G133=3,H133,"")</f>
        <v/>
      </c>
      <c r="AG133" s="91"/>
      <c r="AH133" s="91" t="str">
        <f>IF('SAISIE ASL'!G133=3,J133,"")</f>
        <v/>
      </c>
      <c r="AI133" s="91"/>
      <c r="AJ133" s="91" t="str">
        <f>IF('SAISIE ASL'!G133=3,L133,"")</f>
        <v/>
      </c>
      <c r="AK133" s="92"/>
      <c r="AL133" s="93"/>
      <c r="AM133" s="91"/>
      <c r="AN133" s="91" t="str">
        <f>IF('SAISIE ASL'!G133=4,H133,"")</f>
        <v/>
      </c>
      <c r="AO133" s="91"/>
      <c r="AP133" s="91" t="str">
        <f>IF('SAISIE ASL'!G133=4,J133,"")</f>
        <v/>
      </c>
      <c r="AQ133" s="91"/>
      <c r="AR133" s="91" t="str">
        <f>IF('SAISIE ASL'!G133=4,L133,"")</f>
        <v/>
      </c>
      <c r="AS133" s="92"/>
      <c r="AT133" s="93"/>
      <c r="AU133" s="89"/>
      <c r="AV133" s="91" t="str">
        <f>IF('SAISIE ASL'!G133=5,H133,"")</f>
        <v/>
      </c>
      <c r="AW133" s="91"/>
      <c r="AX133" s="91" t="str">
        <f>IF('SAISIE ASL'!G133=5,J133,"")</f>
        <v/>
      </c>
      <c r="AY133" s="91"/>
      <c r="AZ133" s="91" t="str">
        <f>IF('SAISIE ASL'!G133=5,L133,"")</f>
        <v/>
      </c>
      <c r="BA133" s="92"/>
      <c r="BB133" s="93"/>
      <c r="BC133" s="89"/>
      <c r="BD133" s="91" t="str">
        <f>IF('SAISIE ASL'!A133=31,H133,"")</f>
        <v/>
      </c>
      <c r="BE133" s="91"/>
      <c r="BF133" s="91" t="str">
        <f>IF('SAISIE ASL'!A133=31,J133,"")</f>
        <v/>
      </c>
      <c r="BG133" s="91"/>
      <c r="BH133" s="91" t="str">
        <f>IF('SAISIE ASL'!A133=31,L133,"")</f>
        <v/>
      </c>
      <c r="BI133" s="92"/>
      <c r="BJ133" s="93"/>
      <c r="BK133" s="94"/>
      <c r="BL133" s="91" t="str">
        <f>IF('SAISIE ASL'!A133=32,H133,"")</f>
        <v/>
      </c>
      <c r="BM133" s="91"/>
      <c r="BN133" s="91" t="str">
        <f>IF('SAISIE ASL'!A133=32,J133,"")</f>
        <v/>
      </c>
      <c r="BO133" s="91"/>
      <c r="BP133" s="91" t="str">
        <f>IF('SAISIE ASL'!A133=32,L133,"")</f>
        <v/>
      </c>
      <c r="BQ133" s="92"/>
      <c r="BR133" s="93"/>
      <c r="BS133" s="85"/>
      <c r="BT133" s="91" t="str">
        <f>IF('SAISIE ASL'!A133=33,H133,"")</f>
        <v/>
      </c>
      <c r="BU133" s="91"/>
      <c r="BV133" s="91" t="str">
        <f>IF('SAISIE ASL'!A133=33,J133,"")</f>
        <v/>
      </c>
      <c r="BW133" s="91"/>
      <c r="BX133" s="91" t="str">
        <f>IF('SAISIE ASL'!A133=33,L133,"")</f>
        <v/>
      </c>
      <c r="BY133" s="92"/>
      <c r="BZ133" s="93"/>
    </row>
    <row r="134" spans="1:78" ht="15.75" x14ac:dyDescent="0.25">
      <c r="A134">
        <f>'SAISIE ASL'!J134</f>
        <v>0</v>
      </c>
      <c r="B134" t="str">
        <f>'SAISIE ASL'!K134</f>
        <v/>
      </c>
      <c r="C134" t="str">
        <f>'SAISIE ASL'!L134</f>
        <v>La réservation sur site</v>
      </c>
      <c r="D134">
        <f>'SAISIE ASL'!M134</f>
        <v>0</v>
      </c>
      <c r="E134">
        <f>'SAISIE ASL'!N134</f>
        <v>0</v>
      </c>
      <c r="F134" s="234"/>
      <c r="G134" s="234"/>
      <c r="H134" s="234"/>
      <c r="I134" s="234"/>
      <c r="J134" s="234"/>
      <c r="K134" s="234"/>
      <c r="L134" s="234"/>
      <c r="M134" s="234"/>
      <c r="N134" s="235"/>
      <c r="O134" s="235"/>
      <c r="P134" s="144"/>
      <c r="Q134" s="144"/>
      <c r="R134" s="144"/>
      <c r="S134" s="144"/>
      <c r="T134" s="144"/>
      <c r="U134" s="145"/>
      <c r="V134" s="146"/>
      <c r="W134" s="144"/>
      <c r="X134" s="144"/>
      <c r="Y134" s="144"/>
      <c r="Z134" s="144"/>
      <c r="AA134" s="144"/>
      <c r="AB134" s="144"/>
      <c r="AC134" s="145"/>
      <c r="AD134" s="146"/>
      <c r="AE134" s="144"/>
      <c r="AF134" s="144"/>
      <c r="AG134" s="144"/>
      <c r="AH134" s="144"/>
      <c r="AI134" s="144"/>
      <c r="AJ134" s="144"/>
      <c r="AK134" s="145"/>
      <c r="AL134" s="146"/>
      <c r="AM134" s="144"/>
      <c r="AN134" s="144"/>
      <c r="AO134" s="144"/>
      <c r="AP134" s="144"/>
      <c r="AQ134" s="144"/>
      <c r="AR134" s="144"/>
      <c r="AS134" s="145"/>
      <c r="AT134" s="146"/>
      <c r="AU134" s="234"/>
      <c r="AV134" s="144"/>
      <c r="AW134" s="144"/>
      <c r="AX134" s="144"/>
      <c r="AY134" s="144"/>
      <c r="AZ134" s="144"/>
      <c r="BA134" s="145"/>
      <c r="BB134" s="146"/>
      <c r="BC134" s="234"/>
      <c r="BD134" s="144" t="str">
        <f>IF('SAISIE ASL'!A134=31,H134,"")</f>
        <v/>
      </c>
      <c r="BE134" s="144"/>
      <c r="BF134" s="144" t="str">
        <f>IF('SAISIE ASL'!A134=31,J134,"")</f>
        <v/>
      </c>
      <c r="BG134" s="144"/>
      <c r="BH134" s="144" t="str">
        <f>IF('SAISIE ASL'!A134=31,L134,"")</f>
        <v/>
      </c>
      <c r="BI134" s="145"/>
      <c r="BJ134" s="146"/>
      <c r="BK134" s="147"/>
      <c r="BL134" s="144" t="str">
        <f>IF('SAISIE ASL'!A134=32,H134,"")</f>
        <v/>
      </c>
      <c r="BM134" s="144"/>
      <c r="BN134" s="144" t="str">
        <f>IF('SAISIE ASL'!A134=32,J134,"")</f>
        <v/>
      </c>
      <c r="BO134" s="144"/>
      <c r="BP134" s="144" t="str">
        <f>IF('SAISIE ASL'!A134=32,L134,"")</f>
        <v/>
      </c>
      <c r="BQ134" s="145"/>
      <c r="BR134" s="146"/>
      <c r="BS134" s="142"/>
      <c r="BT134" s="144" t="str">
        <f>IF('SAISIE ASL'!A134=33,H134,"")</f>
        <v/>
      </c>
      <c r="BU134" s="144"/>
      <c r="BV134" s="144" t="str">
        <f>IF('SAISIE ASL'!A134=33,J134,"")</f>
        <v/>
      </c>
      <c r="BW134" s="144"/>
      <c r="BX134" s="144" t="str">
        <f>IF('SAISIE ASL'!A134=33,L134,"")</f>
        <v/>
      </c>
      <c r="BY134" s="145"/>
      <c r="BZ134" s="146"/>
    </row>
    <row r="135" spans="1:78" ht="15" x14ac:dyDescent="0.2">
      <c r="A135">
        <f>'SAISIE ASL'!J135</f>
        <v>20</v>
      </c>
      <c r="B135">
        <f>'SAISIE ASL'!K135</f>
        <v>113</v>
      </c>
      <c r="C135" t="str">
        <f>'SAISIE ASL'!L135</f>
        <v>Le client est spontanément questionné pour cerner ses attentes (niveau de pratique, nombre de personnes, âge, etc.).</v>
      </c>
      <c r="D135">
        <f>'SAISIE ASL'!M135</f>
        <v>1</v>
      </c>
      <c r="E135" t="str">
        <f>'SAISIE ASL'!N135</f>
        <v>OUI</v>
      </c>
      <c r="F135" s="89">
        <f>'SAISIE ASL'!M135</f>
        <v>1</v>
      </c>
      <c r="G135" s="89">
        <f>IF('SAISIE ASL'!N135="OUI",1,IF('SAISIE ASL'!N135="NON",0,IF('SAISIE ASL'!N135="Non Mesuré","",0)))</f>
        <v>1</v>
      </c>
      <c r="H135" s="89">
        <f>IF('SAISIE ASL'!N135&lt;&gt;"Non Mesuré",F135*G135,"")</f>
        <v>1</v>
      </c>
      <c r="I135" s="89"/>
      <c r="J135" s="89">
        <f>IF('SAISIE ASL'!N135="Non Mesuré",F135,0)</f>
        <v>0</v>
      </c>
      <c r="K135" s="89"/>
      <c r="L135" s="89">
        <f>F135-J135</f>
        <v>1</v>
      </c>
      <c r="M135" s="89"/>
      <c r="N135" s="90"/>
      <c r="O135" s="90"/>
      <c r="P135" s="91" t="str">
        <f>IF('SAISIE ASL'!G135=1,H135,"")</f>
        <v/>
      </c>
      <c r="Q135" s="91"/>
      <c r="R135" s="91" t="str">
        <f>IF('SAISIE ASL'!G135=1,J135,"")</f>
        <v/>
      </c>
      <c r="S135" s="91"/>
      <c r="T135" s="91" t="str">
        <f>IF('SAISIE ASL'!G135=1,L135,"")</f>
        <v/>
      </c>
      <c r="U135" s="92"/>
      <c r="V135" s="93"/>
      <c r="W135" s="91"/>
      <c r="X135" s="91">
        <f>IF('SAISIE ASL'!G135=2,H135,"")</f>
        <v>1</v>
      </c>
      <c r="Y135" s="91"/>
      <c r="Z135" s="91">
        <f>IF('SAISIE ASL'!G135=2,J135,"")</f>
        <v>0</v>
      </c>
      <c r="AA135" s="91"/>
      <c r="AB135" s="91">
        <f>IF('SAISIE ASL'!G135=2,L135,"")</f>
        <v>1</v>
      </c>
      <c r="AC135" s="92"/>
      <c r="AD135" s="93"/>
      <c r="AE135" s="91"/>
      <c r="AF135" s="91" t="str">
        <f>IF('SAISIE ASL'!G135=3,H135,"")</f>
        <v/>
      </c>
      <c r="AG135" s="91"/>
      <c r="AH135" s="91" t="str">
        <f>IF('SAISIE ASL'!G135=3,J135,"")</f>
        <v/>
      </c>
      <c r="AI135" s="91"/>
      <c r="AJ135" s="91" t="str">
        <f>IF('SAISIE ASL'!G135=3,L135,"")</f>
        <v/>
      </c>
      <c r="AK135" s="92"/>
      <c r="AL135" s="93"/>
      <c r="AM135" s="91"/>
      <c r="AN135" s="91" t="str">
        <f>IF('SAISIE ASL'!G135=4,H135,"")</f>
        <v/>
      </c>
      <c r="AO135" s="91"/>
      <c r="AP135" s="91" t="str">
        <f>IF('SAISIE ASL'!G135=4,J135,"")</f>
        <v/>
      </c>
      <c r="AQ135" s="91"/>
      <c r="AR135" s="91" t="str">
        <f>IF('SAISIE ASL'!G135=4,L135,"")</f>
        <v/>
      </c>
      <c r="AS135" s="92"/>
      <c r="AT135" s="93"/>
      <c r="AU135" s="89"/>
      <c r="AV135" s="91" t="str">
        <f>IF('SAISIE ASL'!G135=5,H135,"")</f>
        <v/>
      </c>
      <c r="AW135" s="91"/>
      <c r="AX135" s="91" t="str">
        <f>IF('SAISIE ASL'!G135=5,J135,"")</f>
        <v/>
      </c>
      <c r="AY135" s="91"/>
      <c r="AZ135" s="91" t="str">
        <f>IF('SAISIE ASL'!G135=5,L135,"")</f>
        <v/>
      </c>
      <c r="BA135" s="92"/>
      <c r="BB135" s="93"/>
      <c r="BC135" s="89"/>
      <c r="BD135" s="91" t="str">
        <f>IF('SAISIE ASL'!A135=31,H135,"")</f>
        <v/>
      </c>
      <c r="BE135" s="91"/>
      <c r="BF135" s="91" t="str">
        <f>IF('SAISIE ASL'!A135=31,J135,"")</f>
        <v/>
      </c>
      <c r="BG135" s="91"/>
      <c r="BH135" s="91" t="str">
        <f>IF('SAISIE ASL'!A135=31,L135,"")</f>
        <v/>
      </c>
      <c r="BI135" s="92"/>
      <c r="BJ135" s="93"/>
      <c r="BK135" s="94"/>
      <c r="BL135" s="91" t="str">
        <f>IF('SAISIE ASL'!A135=32,H135,"")</f>
        <v/>
      </c>
      <c r="BM135" s="91"/>
      <c r="BN135" s="91" t="str">
        <f>IF('SAISIE ASL'!A135=32,J135,"")</f>
        <v/>
      </c>
      <c r="BO135" s="91"/>
      <c r="BP135" s="91" t="str">
        <f>IF('SAISIE ASL'!A135=32,L135,"")</f>
        <v/>
      </c>
      <c r="BQ135" s="92"/>
      <c r="BR135" s="93"/>
      <c r="BS135" s="85"/>
      <c r="BT135" s="91" t="str">
        <f>IF('SAISIE ASL'!A135=33,H135,"")</f>
        <v/>
      </c>
      <c r="BU135" s="91"/>
      <c r="BV135" s="91" t="str">
        <f>IF('SAISIE ASL'!A135=33,J135,"")</f>
        <v/>
      </c>
      <c r="BW135" s="91"/>
      <c r="BX135" s="91" t="str">
        <f>IF('SAISIE ASL'!A135=33,L135,"")</f>
        <v/>
      </c>
      <c r="BY135" s="92"/>
      <c r="BZ135" s="93"/>
    </row>
    <row r="136" spans="1:78" ht="15" x14ac:dyDescent="0.2">
      <c r="A136">
        <f>'SAISIE ASL'!J136</f>
        <v>20</v>
      </c>
      <c r="B136">
        <f>'SAISIE ASL'!K136</f>
        <v>114</v>
      </c>
      <c r="C136" t="str">
        <f>'SAISIE ASL'!L136</f>
        <v xml:space="preserve">Le professionnel se montre dynamique pour valoriser l'activité. </v>
      </c>
      <c r="D136">
        <f>'SAISIE ASL'!M136</f>
        <v>1</v>
      </c>
      <c r="E136" t="str">
        <f>'SAISIE ASL'!N136</f>
        <v>OUI</v>
      </c>
      <c r="F136" s="89">
        <f>'SAISIE ASL'!M136</f>
        <v>1</v>
      </c>
      <c r="G136" s="89">
        <f>IF('SAISIE ASL'!N136="OUI",1,IF('SAISIE ASL'!N136="NON",0,IF('SAISIE ASL'!N136="Non Mesuré","",0)))</f>
        <v>1</v>
      </c>
      <c r="H136" s="89">
        <f>IF('SAISIE ASL'!N136&lt;&gt;"Non Mesuré",F136*G136,"")</f>
        <v>1</v>
      </c>
      <c r="I136" s="89"/>
      <c r="J136" s="89">
        <f>IF('SAISIE ASL'!N136="Non Mesuré",F136,0)</f>
        <v>0</v>
      </c>
      <c r="K136" s="89"/>
      <c r="L136" s="89">
        <f>F136-J136</f>
        <v>1</v>
      </c>
      <c r="M136" s="89"/>
      <c r="N136" s="90"/>
      <c r="O136" s="90"/>
      <c r="P136" s="91" t="str">
        <f>IF('SAISIE ASL'!G136=1,H136,"")</f>
        <v/>
      </c>
      <c r="Q136" s="91"/>
      <c r="R136" s="91" t="str">
        <f>IF('SAISIE ASL'!G136=1,J136,"")</f>
        <v/>
      </c>
      <c r="S136" s="91"/>
      <c r="T136" s="91" t="str">
        <f>IF('SAISIE ASL'!G136=1,L136,"")</f>
        <v/>
      </c>
      <c r="U136" s="92"/>
      <c r="V136" s="93"/>
      <c r="W136" s="91"/>
      <c r="X136" s="91">
        <f>IF('SAISIE ASL'!G136=2,H136,"")</f>
        <v>1</v>
      </c>
      <c r="Y136" s="91"/>
      <c r="Z136" s="91">
        <f>IF('SAISIE ASL'!G136=2,J136,"")</f>
        <v>0</v>
      </c>
      <c r="AA136" s="91"/>
      <c r="AB136" s="91">
        <f>IF('SAISIE ASL'!G136=2,L136,"")</f>
        <v>1</v>
      </c>
      <c r="AC136" s="92"/>
      <c r="AD136" s="93"/>
      <c r="AE136" s="91"/>
      <c r="AF136" s="91" t="str">
        <f>IF('SAISIE ASL'!G136=3,H136,"")</f>
        <v/>
      </c>
      <c r="AG136" s="91"/>
      <c r="AH136" s="91" t="str">
        <f>IF('SAISIE ASL'!G136=3,J136,"")</f>
        <v/>
      </c>
      <c r="AI136" s="91"/>
      <c r="AJ136" s="91" t="str">
        <f>IF('SAISIE ASL'!G136=3,L136,"")</f>
        <v/>
      </c>
      <c r="AK136" s="92"/>
      <c r="AL136" s="93"/>
      <c r="AM136" s="91"/>
      <c r="AN136" s="91" t="str">
        <f>IF('SAISIE ASL'!G136=4,H136,"")</f>
        <v/>
      </c>
      <c r="AO136" s="91"/>
      <c r="AP136" s="91" t="str">
        <f>IF('SAISIE ASL'!G136=4,J136,"")</f>
        <v/>
      </c>
      <c r="AQ136" s="91"/>
      <c r="AR136" s="91" t="str">
        <f>IF('SAISIE ASL'!G136=4,L136,"")</f>
        <v/>
      </c>
      <c r="AS136" s="92"/>
      <c r="AT136" s="93"/>
      <c r="AU136" s="89"/>
      <c r="AV136" s="91" t="str">
        <f>IF('SAISIE ASL'!G136=5,H136,"")</f>
        <v/>
      </c>
      <c r="AW136" s="91"/>
      <c r="AX136" s="91" t="str">
        <f>IF('SAISIE ASL'!G136=5,J136,"")</f>
        <v/>
      </c>
      <c r="AY136" s="91"/>
      <c r="AZ136" s="91" t="str">
        <f>IF('SAISIE ASL'!G136=5,L136,"")</f>
        <v/>
      </c>
      <c r="BA136" s="92"/>
      <c r="BB136" s="93"/>
      <c r="BC136" s="89"/>
      <c r="BD136" s="91" t="str">
        <f>IF('SAISIE ASL'!A136=31,H136,"")</f>
        <v/>
      </c>
      <c r="BE136" s="91"/>
      <c r="BF136" s="91" t="str">
        <f>IF('SAISIE ASL'!A136=31,J136,"")</f>
        <v/>
      </c>
      <c r="BG136" s="91"/>
      <c r="BH136" s="91" t="str">
        <f>IF('SAISIE ASL'!A136=31,L136,"")</f>
        <v/>
      </c>
      <c r="BI136" s="92"/>
      <c r="BJ136" s="93"/>
      <c r="BK136" s="94"/>
      <c r="BL136" s="91" t="str">
        <f>IF('SAISIE ASL'!A136=32,H136,"")</f>
        <v/>
      </c>
      <c r="BM136" s="91"/>
      <c r="BN136" s="91" t="str">
        <f>IF('SAISIE ASL'!A136=32,J136,"")</f>
        <v/>
      </c>
      <c r="BO136" s="91"/>
      <c r="BP136" s="91" t="str">
        <f>IF('SAISIE ASL'!A136=32,L136,"")</f>
        <v/>
      </c>
      <c r="BQ136" s="92"/>
      <c r="BR136" s="93"/>
      <c r="BS136" s="85"/>
      <c r="BT136" s="91" t="str">
        <f>IF('SAISIE ASL'!A136=33,H136,"")</f>
        <v/>
      </c>
      <c r="BU136" s="91"/>
      <c r="BV136" s="91" t="str">
        <f>IF('SAISIE ASL'!A136=33,J136,"")</f>
        <v/>
      </c>
      <c r="BW136" s="91"/>
      <c r="BX136" s="91" t="str">
        <f>IF('SAISIE ASL'!A136=33,L136,"")</f>
        <v/>
      </c>
      <c r="BY136" s="92"/>
      <c r="BZ136" s="93"/>
    </row>
    <row r="137" spans="1:78" ht="15" x14ac:dyDescent="0.2">
      <c r="A137">
        <f>'SAISIE ASL'!J137</f>
        <v>20</v>
      </c>
      <c r="B137">
        <f>'SAISIE ASL'!K137</f>
        <v>115</v>
      </c>
      <c r="C137" t="str">
        <f>'SAISIE ASL'!L137</f>
        <v>Les conditions tarifaires (et les éventuels suppléments) sont clairement spécifiés au client.</v>
      </c>
      <c r="D137">
        <f>'SAISIE ASL'!M137</f>
        <v>1</v>
      </c>
      <c r="E137" t="str">
        <f>'SAISIE ASL'!N137</f>
        <v>OUI</v>
      </c>
      <c r="F137" s="89">
        <f>'SAISIE ASL'!M137</f>
        <v>1</v>
      </c>
      <c r="G137" s="89">
        <f>IF('SAISIE ASL'!N137="OUI",1,IF('SAISIE ASL'!N137="NON",0,IF('SAISIE ASL'!N137="Non Mesuré","",0)))</f>
        <v>1</v>
      </c>
      <c r="H137" s="89">
        <f>IF('SAISIE ASL'!N137&lt;&gt;"Non Mesuré",F137*G137,"")</f>
        <v>1</v>
      </c>
      <c r="I137" s="89"/>
      <c r="J137" s="89">
        <f>IF('SAISIE ASL'!N137="Non Mesuré",F137,0)</f>
        <v>0</v>
      </c>
      <c r="K137" s="89"/>
      <c r="L137" s="89">
        <f>F137-J137</f>
        <v>1</v>
      </c>
      <c r="M137" s="89"/>
      <c r="N137" s="90"/>
      <c r="O137" s="90"/>
      <c r="P137" s="91" t="str">
        <f>IF('SAISIE ASL'!G137=1,H137,"")</f>
        <v/>
      </c>
      <c r="Q137" s="91"/>
      <c r="R137" s="91" t="str">
        <f>IF('SAISIE ASL'!G137=1,J137,"")</f>
        <v/>
      </c>
      <c r="S137" s="91"/>
      <c r="T137" s="91" t="str">
        <f>IF('SAISIE ASL'!G137=1,L137,"")</f>
        <v/>
      </c>
      <c r="U137" s="92"/>
      <c r="V137" s="93"/>
      <c r="W137" s="91"/>
      <c r="X137" s="91">
        <f>IF('SAISIE ASL'!G137=2,H137,"")</f>
        <v>1</v>
      </c>
      <c r="Y137" s="91"/>
      <c r="Z137" s="91">
        <f>IF('SAISIE ASL'!G137=2,J137,"")</f>
        <v>0</v>
      </c>
      <c r="AA137" s="91"/>
      <c r="AB137" s="91">
        <f>IF('SAISIE ASL'!G137=2,L137,"")</f>
        <v>1</v>
      </c>
      <c r="AC137" s="92"/>
      <c r="AD137" s="93"/>
      <c r="AE137" s="91"/>
      <c r="AF137" s="91" t="str">
        <f>IF('SAISIE ASL'!G137=3,H137,"")</f>
        <v/>
      </c>
      <c r="AG137" s="91"/>
      <c r="AH137" s="91" t="str">
        <f>IF('SAISIE ASL'!G137=3,J137,"")</f>
        <v/>
      </c>
      <c r="AI137" s="91"/>
      <c r="AJ137" s="91" t="str">
        <f>IF('SAISIE ASL'!G137=3,L137,"")</f>
        <v/>
      </c>
      <c r="AK137" s="92"/>
      <c r="AL137" s="93"/>
      <c r="AM137" s="91"/>
      <c r="AN137" s="91" t="str">
        <f>IF('SAISIE ASL'!G137=4,H137,"")</f>
        <v/>
      </c>
      <c r="AO137" s="91"/>
      <c r="AP137" s="91" t="str">
        <f>IF('SAISIE ASL'!G137=4,J137,"")</f>
        <v/>
      </c>
      <c r="AQ137" s="91"/>
      <c r="AR137" s="91" t="str">
        <f>IF('SAISIE ASL'!G137=4,L137,"")</f>
        <v/>
      </c>
      <c r="AS137" s="92"/>
      <c r="AT137" s="93"/>
      <c r="AU137" s="89"/>
      <c r="AV137" s="91" t="str">
        <f>IF('SAISIE ASL'!G137=5,H137,"")</f>
        <v/>
      </c>
      <c r="AW137" s="91"/>
      <c r="AX137" s="91" t="str">
        <f>IF('SAISIE ASL'!G137=5,J137,"")</f>
        <v/>
      </c>
      <c r="AY137" s="91"/>
      <c r="AZ137" s="91" t="str">
        <f>IF('SAISIE ASL'!G137=5,L137,"")</f>
        <v/>
      </c>
      <c r="BA137" s="92"/>
      <c r="BB137" s="93"/>
      <c r="BC137" s="89"/>
      <c r="BD137" s="91" t="str">
        <f>IF('SAISIE ASL'!A137=31,H137,"")</f>
        <v/>
      </c>
      <c r="BE137" s="91"/>
      <c r="BF137" s="91" t="str">
        <f>IF('SAISIE ASL'!A137=31,J137,"")</f>
        <v/>
      </c>
      <c r="BG137" s="91"/>
      <c r="BH137" s="91" t="str">
        <f>IF('SAISIE ASL'!A137=31,L137,"")</f>
        <v/>
      </c>
      <c r="BI137" s="92"/>
      <c r="BJ137" s="93"/>
      <c r="BK137" s="94"/>
      <c r="BL137" s="91" t="str">
        <f>IF('SAISIE ASL'!A137=32,H137,"")</f>
        <v/>
      </c>
      <c r="BM137" s="91"/>
      <c r="BN137" s="91" t="str">
        <f>IF('SAISIE ASL'!A137=32,J137,"")</f>
        <v/>
      </c>
      <c r="BO137" s="91"/>
      <c r="BP137" s="91" t="str">
        <f>IF('SAISIE ASL'!A137=32,L137,"")</f>
        <v/>
      </c>
      <c r="BQ137" s="92"/>
      <c r="BR137" s="93"/>
      <c r="BS137" s="85"/>
      <c r="BT137" s="91" t="str">
        <f>IF('SAISIE ASL'!A137=33,H137,"")</f>
        <v/>
      </c>
      <c r="BU137" s="91"/>
      <c r="BV137" s="91" t="str">
        <f>IF('SAISIE ASL'!A137=33,J137,"")</f>
        <v/>
      </c>
      <c r="BW137" s="91"/>
      <c r="BX137" s="91" t="str">
        <f>IF('SAISIE ASL'!A137=33,L137,"")</f>
        <v/>
      </c>
      <c r="BY137" s="92"/>
      <c r="BZ137" s="93"/>
    </row>
    <row r="138" spans="1:78" ht="15" x14ac:dyDescent="0.2">
      <c r="A138">
        <f>'SAISIE ASL'!J138</f>
        <v>20</v>
      </c>
      <c r="B138">
        <f>'SAISIE ASL'!K138</f>
        <v>116</v>
      </c>
      <c r="C138" t="str">
        <f>'SAISIE ASL'!L138</f>
        <v xml:space="preserve"> Les différentes prestations sont présentées et le professionnel peut proposer une ou plusieurs prestations adaptées au besoin du client.</v>
      </c>
      <c r="D138">
        <f>'SAISIE ASL'!M138</f>
        <v>3</v>
      </c>
      <c r="E138" t="str">
        <f>'SAISIE ASL'!N138</f>
        <v>OUI</v>
      </c>
      <c r="F138" s="89">
        <f>'SAISIE ASL'!M138</f>
        <v>3</v>
      </c>
      <c r="G138" s="89">
        <f>IF('SAISIE ASL'!N138="OUI",1,IF('SAISIE ASL'!N138="NON",0,IF('SAISIE ASL'!N138="Non Mesuré","",0)))</f>
        <v>1</v>
      </c>
      <c r="H138" s="89">
        <f>IF('SAISIE ASL'!N138&lt;&gt;"Non Mesuré",F138*G138,"")</f>
        <v>3</v>
      </c>
      <c r="I138" s="89"/>
      <c r="J138" s="89">
        <f>IF('SAISIE ASL'!N138="Non Mesuré",F138,0)</f>
        <v>0</v>
      </c>
      <c r="K138" s="89"/>
      <c r="L138" s="89">
        <f>F138-J138</f>
        <v>3</v>
      </c>
      <c r="M138" s="89"/>
      <c r="N138" s="90"/>
      <c r="O138" s="90"/>
      <c r="P138" s="91" t="str">
        <f>IF('SAISIE ASL'!G138=1,H138,"")</f>
        <v/>
      </c>
      <c r="Q138" s="91"/>
      <c r="R138" s="91" t="str">
        <f>IF('SAISIE ASL'!G138=1,J138,"")</f>
        <v/>
      </c>
      <c r="S138" s="91"/>
      <c r="T138" s="91" t="str">
        <f>IF('SAISIE ASL'!G138=1,L138,"")</f>
        <v/>
      </c>
      <c r="U138" s="92"/>
      <c r="V138" s="93"/>
      <c r="W138" s="91"/>
      <c r="X138" s="91">
        <f>IF('SAISIE ASL'!G138=2,H138,"")</f>
        <v>3</v>
      </c>
      <c r="Y138" s="91"/>
      <c r="Z138" s="91">
        <f>IF('SAISIE ASL'!G138=2,J138,"")</f>
        <v>0</v>
      </c>
      <c r="AA138" s="91"/>
      <c r="AB138" s="91">
        <f>IF('SAISIE ASL'!G138=2,L138,"")</f>
        <v>3</v>
      </c>
      <c r="AC138" s="92"/>
      <c r="AD138" s="93"/>
      <c r="AE138" s="91"/>
      <c r="AF138" s="91" t="str">
        <f>IF('SAISIE ASL'!G138=3,H138,"")</f>
        <v/>
      </c>
      <c r="AG138" s="91"/>
      <c r="AH138" s="91" t="str">
        <f>IF('SAISIE ASL'!G138=3,J138,"")</f>
        <v/>
      </c>
      <c r="AI138" s="91"/>
      <c r="AJ138" s="91" t="str">
        <f>IF('SAISIE ASL'!G138=3,L138,"")</f>
        <v/>
      </c>
      <c r="AK138" s="92"/>
      <c r="AL138" s="93"/>
      <c r="AM138" s="91"/>
      <c r="AN138" s="91" t="str">
        <f>IF('SAISIE ASL'!G138=4,H138,"")</f>
        <v/>
      </c>
      <c r="AO138" s="91"/>
      <c r="AP138" s="91" t="str">
        <f>IF('SAISIE ASL'!G138=4,J138,"")</f>
        <v/>
      </c>
      <c r="AQ138" s="91"/>
      <c r="AR138" s="91" t="str">
        <f>IF('SAISIE ASL'!G138=4,L138,"")</f>
        <v/>
      </c>
      <c r="AS138" s="92"/>
      <c r="AT138" s="93"/>
      <c r="AU138" s="89"/>
      <c r="AV138" s="91" t="str">
        <f>IF('SAISIE ASL'!G138=5,H138,"")</f>
        <v/>
      </c>
      <c r="AW138" s="91"/>
      <c r="AX138" s="91" t="str">
        <f>IF('SAISIE ASL'!G138=5,J138,"")</f>
        <v/>
      </c>
      <c r="AY138" s="91"/>
      <c r="AZ138" s="91" t="str">
        <f>IF('SAISIE ASL'!G138=5,L138,"")</f>
        <v/>
      </c>
      <c r="BA138" s="92"/>
      <c r="BB138" s="93"/>
      <c r="BC138" s="89"/>
      <c r="BD138" s="91" t="str">
        <f>IF('SAISIE ASL'!A138=31,H138,"")</f>
        <v/>
      </c>
      <c r="BE138" s="91"/>
      <c r="BF138" s="91" t="str">
        <f>IF('SAISIE ASL'!A138=31,J138,"")</f>
        <v/>
      </c>
      <c r="BG138" s="91"/>
      <c r="BH138" s="91" t="str">
        <f>IF('SAISIE ASL'!A138=31,L138,"")</f>
        <v/>
      </c>
      <c r="BI138" s="92"/>
      <c r="BJ138" s="93"/>
      <c r="BK138" s="94"/>
      <c r="BL138" s="91" t="str">
        <f>IF('SAISIE ASL'!A138=32,H138,"")</f>
        <v/>
      </c>
      <c r="BM138" s="91"/>
      <c r="BN138" s="91" t="str">
        <f>IF('SAISIE ASL'!A138=32,J138,"")</f>
        <v/>
      </c>
      <c r="BO138" s="91"/>
      <c r="BP138" s="91" t="str">
        <f>IF('SAISIE ASL'!A138=32,L138,"")</f>
        <v/>
      </c>
      <c r="BQ138" s="92"/>
      <c r="BR138" s="93"/>
      <c r="BS138" s="85"/>
      <c r="BT138" s="91" t="str">
        <f>IF('SAISIE ASL'!A138=33,H138,"")</f>
        <v/>
      </c>
      <c r="BU138" s="91"/>
      <c r="BV138" s="91" t="str">
        <f>IF('SAISIE ASL'!A138=33,J138,"")</f>
        <v/>
      </c>
      <c r="BW138" s="91"/>
      <c r="BX138" s="91" t="str">
        <f>IF('SAISIE ASL'!A138=33,L138,"")</f>
        <v/>
      </c>
      <c r="BY138" s="92"/>
      <c r="BZ138" s="93"/>
    </row>
    <row r="139" spans="1:78" ht="15" x14ac:dyDescent="0.2">
      <c r="A139">
        <f>'SAISIE ASL'!J139</f>
        <v>17</v>
      </c>
      <c r="B139">
        <f>'SAISIE ASL'!K139</f>
        <v>117</v>
      </c>
      <c r="C139" t="str">
        <f>'SAISIE ASL'!L139</f>
        <v>Le professionnel informe spontanément sur les prestations temporairement impraticables.</v>
      </c>
      <c r="D139">
        <f>'SAISIE ASL'!M139</f>
        <v>3</v>
      </c>
      <c r="E139" t="str">
        <f>'SAISIE ASL'!N139</f>
        <v>OUI</v>
      </c>
      <c r="F139" s="89">
        <f>'SAISIE ASL'!M139</f>
        <v>3</v>
      </c>
      <c r="G139" s="89">
        <f>IF('SAISIE ASL'!N139="OUI",1,IF('SAISIE ASL'!N139="NON",0,IF('SAISIE ASL'!N139="Non Mesuré","",0)))</f>
        <v>1</v>
      </c>
      <c r="H139" s="89">
        <f>IF('SAISIE ASL'!N139&lt;&gt;"Non Mesuré",F139*G139,"")</f>
        <v>3</v>
      </c>
      <c r="I139" s="89"/>
      <c r="J139" s="89">
        <f>IF('SAISIE ASL'!N139="Non Mesuré",F139,0)</f>
        <v>0</v>
      </c>
      <c r="K139" s="89"/>
      <c r="L139" s="89">
        <f>F139-J139</f>
        <v>3</v>
      </c>
      <c r="M139" s="89"/>
      <c r="N139" s="90"/>
      <c r="O139" s="90"/>
      <c r="P139" s="91" t="str">
        <f>IF('SAISIE ASL'!G139=1,H139,"")</f>
        <v/>
      </c>
      <c r="Q139" s="91"/>
      <c r="R139" s="91" t="str">
        <f>IF('SAISIE ASL'!G139=1,J139,"")</f>
        <v/>
      </c>
      <c r="S139" s="91"/>
      <c r="T139" s="91" t="str">
        <f>IF('SAISIE ASL'!G139=1,L139,"")</f>
        <v/>
      </c>
      <c r="U139" s="92"/>
      <c r="V139" s="93"/>
      <c r="W139" s="91"/>
      <c r="X139" s="91">
        <f>IF('SAISIE ASL'!G139=2,H139,"")</f>
        <v>3</v>
      </c>
      <c r="Y139" s="91"/>
      <c r="Z139" s="91">
        <f>IF('SAISIE ASL'!G139=2,J139,"")</f>
        <v>0</v>
      </c>
      <c r="AA139" s="91"/>
      <c r="AB139" s="91">
        <f>IF('SAISIE ASL'!G139=2,L139,"")</f>
        <v>3</v>
      </c>
      <c r="AC139" s="92"/>
      <c r="AD139" s="93"/>
      <c r="AE139" s="91"/>
      <c r="AF139" s="91" t="str">
        <f>IF('SAISIE ASL'!G139=3,H139,"")</f>
        <v/>
      </c>
      <c r="AG139" s="91"/>
      <c r="AH139" s="91" t="str">
        <f>IF('SAISIE ASL'!G139=3,J139,"")</f>
        <v/>
      </c>
      <c r="AI139" s="91"/>
      <c r="AJ139" s="91" t="str">
        <f>IF('SAISIE ASL'!G139=3,L139,"")</f>
        <v/>
      </c>
      <c r="AK139" s="92"/>
      <c r="AL139" s="93"/>
      <c r="AM139" s="91"/>
      <c r="AN139" s="91" t="str">
        <f>IF('SAISIE ASL'!G139=4,H139,"")</f>
        <v/>
      </c>
      <c r="AO139" s="91"/>
      <c r="AP139" s="91" t="str">
        <f>IF('SAISIE ASL'!G139=4,J139,"")</f>
        <v/>
      </c>
      <c r="AQ139" s="91"/>
      <c r="AR139" s="91" t="str">
        <f>IF('SAISIE ASL'!G139=4,L139,"")</f>
        <v/>
      </c>
      <c r="AS139" s="92"/>
      <c r="AT139" s="93"/>
      <c r="AU139" s="89"/>
      <c r="AV139" s="91" t="str">
        <f>IF('SAISIE ASL'!G139=5,H139,"")</f>
        <v/>
      </c>
      <c r="AW139" s="91"/>
      <c r="AX139" s="91" t="str">
        <f>IF('SAISIE ASL'!G139=5,J139,"")</f>
        <v/>
      </c>
      <c r="AY139" s="91"/>
      <c r="AZ139" s="91" t="str">
        <f>IF('SAISIE ASL'!G139=5,L139,"")</f>
        <v/>
      </c>
      <c r="BA139" s="92"/>
      <c r="BB139" s="93"/>
      <c r="BC139" s="89"/>
      <c r="BD139" s="91" t="str">
        <f>IF('SAISIE ASL'!A139=31,H139,"")</f>
        <v/>
      </c>
      <c r="BE139" s="91"/>
      <c r="BF139" s="91" t="str">
        <f>IF('SAISIE ASL'!A139=31,J139,"")</f>
        <v/>
      </c>
      <c r="BG139" s="91"/>
      <c r="BH139" s="91" t="str">
        <f>IF('SAISIE ASL'!A139=31,L139,"")</f>
        <v/>
      </c>
      <c r="BI139" s="92"/>
      <c r="BJ139" s="93"/>
      <c r="BK139" s="94"/>
      <c r="BL139" s="91" t="str">
        <f>IF('SAISIE ASL'!A139=32,H139,"")</f>
        <v/>
      </c>
      <c r="BM139" s="91"/>
      <c r="BN139" s="91" t="str">
        <f>IF('SAISIE ASL'!A139=32,J139,"")</f>
        <v/>
      </c>
      <c r="BO139" s="91"/>
      <c r="BP139" s="91" t="str">
        <f>IF('SAISIE ASL'!A139=32,L139,"")</f>
        <v/>
      </c>
      <c r="BQ139" s="92"/>
      <c r="BR139" s="93"/>
      <c r="BS139" s="85"/>
      <c r="BT139" s="91" t="str">
        <f>IF('SAISIE ASL'!A139=33,H139,"")</f>
        <v/>
      </c>
      <c r="BU139" s="91"/>
      <c r="BV139" s="91" t="str">
        <f>IF('SAISIE ASL'!A139=33,J139,"")</f>
        <v/>
      </c>
      <c r="BW139" s="91"/>
      <c r="BX139" s="91" t="str">
        <f>IF('SAISIE ASL'!A139=33,L139,"")</f>
        <v/>
      </c>
      <c r="BY139" s="92"/>
      <c r="BZ139" s="93"/>
    </row>
    <row r="140" spans="1:78" ht="15.75" x14ac:dyDescent="0.25">
      <c r="A140">
        <f>'SAISIE ASL'!J140</f>
        <v>0</v>
      </c>
      <c r="B140" t="str">
        <f>'SAISIE ASL'!K140</f>
        <v/>
      </c>
      <c r="C140" t="str">
        <f>'SAISIE ASL'!L140</f>
        <v>Le paiement et la facturation</v>
      </c>
      <c r="D140">
        <f>'SAISIE ASL'!M140</f>
        <v>0</v>
      </c>
      <c r="E140">
        <f>'SAISIE ASL'!N140</f>
        <v>0</v>
      </c>
      <c r="F140" s="234"/>
      <c r="G140" s="234"/>
      <c r="H140" s="234"/>
      <c r="I140" s="234"/>
      <c r="J140" s="234"/>
      <c r="K140" s="234"/>
      <c r="L140" s="234"/>
      <c r="M140" s="234"/>
      <c r="N140" s="235"/>
      <c r="O140" s="235"/>
      <c r="P140" s="144"/>
      <c r="Q140" s="144"/>
      <c r="R140" s="144"/>
      <c r="S140" s="144"/>
      <c r="T140" s="144"/>
      <c r="U140" s="145"/>
      <c r="V140" s="146"/>
      <c r="W140" s="144"/>
      <c r="X140" s="144"/>
      <c r="Y140" s="144"/>
      <c r="Z140" s="144"/>
      <c r="AA140" s="144"/>
      <c r="AB140" s="144"/>
      <c r="AC140" s="145"/>
      <c r="AD140" s="146"/>
      <c r="AE140" s="144"/>
      <c r="AF140" s="144"/>
      <c r="AG140" s="144"/>
      <c r="AH140" s="144"/>
      <c r="AI140" s="144"/>
      <c r="AJ140" s="144"/>
      <c r="AK140" s="145"/>
      <c r="AL140" s="146"/>
      <c r="AM140" s="144"/>
      <c r="AN140" s="144"/>
      <c r="AO140" s="144"/>
      <c r="AP140" s="144"/>
      <c r="AQ140" s="144"/>
      <c r="AR140" s="144"/>
      <c r="AS140" s="145"/>
      <c r="AT140" s="146"/>
      <c r="AU140" s="234"/>
      <c r="AV140" s="144"/>
      <c r="AW140" s="144"/>
      <c r="AX140" s="144"/>
      <c r="AY140" s="144"/>
      <c r="AZ140" s="144"/>
      <c r="BA140" s="145"/>
      <c r="BB140" s="146"/>
      <c r="BC140" s="234"/>
      <c r="BD140" s="144"/>
      <c r="BE140" s="144"/>
      <c r="BF140" s="144"/>
      <c r="BG140" s="144"/>
      <c r="BH140" s="144"/>
      <c r="BI140" s="145"/>
      <c r="BJ140" s="146"/>
      <c r="BK140" s="147"/>
      <c r="BL140" s="144"/>
      <c r="BM140" s="144"/>
      <c r="BN140" s="144"/>
      <c r="BO140" s="144"/>
      <c r="BP140" s="144"/>
      <c r="BQ140" s="145"/>
      <c r="BR140" s="146"/>
      <c r="BS140" s="142"/>
      <c r="BT140" s="144"/>
      <c r="BU140" s="144"/>
      <c r="BV140" s="144"/>
      <c r="BW140" s="144"/>
      <c r="BX140" s="144"/>
      <c r="BY140" s="145"/>
      <c r="BZ140" s="146"/>
    </row>
    <row r="141" spans="1:78" ht="15" x14ac:dyDescent="0.2">
      <c r="A141">
        <f>'SAISIE ASL'!J141</f>
        <v>24</v>
      </c>
      <c r="B141">
        <f>'SAISIE ASL'!K141</f>
        <v>118</v>
      </c>
      <c r="C141" t="str">
        <f>'SAISIE ASL'!L141</f>
        <v>Une facture est remise au client. La facturation est claire, complète et bien présentée.</v>
      </c>
      <c r="D141">
        <f>'SAISIE ASL'!M141</f>
        <v>3</v>
      </c>
      <c r="E141" t="str">
        <f>'SAISIE ASL'!N141</f>
        <v>OUI</v>
      </c>
      <c r="F141" s="540">
        <f>'SAISIE ASL'!M141</f>
        <v>3</v>
      </c>
      <c r="G141" s="540">
        <f>IF('SAISIE ASL'!N141="OUI",1,IF('SAISIE ASL'!N141="NON",0,IF('SAISIE ASL'!N141="Non Mesuré","",0)))</f>
        <v>1</v>
      </c>
      <c r="H141" s="540">
        <f>IF('SAISIE ASL'!N141&lt;&gt;"Non Mesuré",F141*G141,"")</f>
        <v>3</v>
      </c>
      <c r="I141" s="540"/>
      <c r="J141" s="540">
        <f>IF('SAISIE ASL'!N141="Non Mesuré",F141,0)</f>
        <v>0</v>
      </c>
      <c r="K141" s="540"/>
      <c r="L141" s="540">
        <f>F141-J141</f>
        <v>3</v>
      </c>
      <c r="M141" s="540"/>
      <c r="N141" s="541"/>
      <c r="O141" s="541"/>
      <c r="P141" s="542" t="str">
        <f>IF('SAISIE ASL'!G141=1,H141,"")</f>
        <v/>
      </c>
      <c r="Q141" s="542"/>
      <c r="R141" s="542" t="str">
        <f>IF('SAISIE ASL'!G141=1,J141,"")</f>
        <v/>
      </c>
      <c r="S141" s="542"/>
      <c r="T141" s="542" t="str">
        <f>IF('SAISIE ASL'!G141=1,L141,"")</f>
        <v/>
      </c>
      <c r="U141" s="543"/>
      <c r="V141" s="544"/>
      <c r="W141" s="542"/>
      <c r="X141" s="542">
        <f>IF('SAISIE ASL'!G141=2,H141,"")</f>
        <v>3</v>
      </c>
      <c r="Y141" s="542"/>
      <c r="Z141" s="542">
        <f>IF('SAISIE ASL'!G141=2,J141,"")</f>
        <v>0</v>
      </c>
      <c r="AA141" s="542"/>
      <c r="AB141" s="542">
        <f>IF('SAISIE ASL'!G141=2,L141,"")</f>
        <v>3</v>
      </c>
      <c r="AC141" s="543"/>
      <c r="AD141" s="544"/>
      <c r="AE141" s="542"/>
      <c r="AF141" s="542" t="str">
        <f>IF('SAISIE ASL'!G141=3,H141,"")</f>
        <v/>
      </c>
      <c r="AG141" s="542"/>
      <c r="AH141" s="542" t="str">
        <f>IF('SAISIE ASL'!G141=3,J141,"")</f>
        <v/>
      </c>
      <c r="AI141" s="542"/>
      <c r="AJ141" s="542" t="str">
        <f>IF('SAISIE ASL'!G141=3,L141,"")</f>
        <v/>
      </c>
      <c r="AK141" s="543"/>
      <c r="AL141" s="544"/>
      <c r="AM141" s="542"/>
      <c r="AN141" s="542" t="str">
        <f>IF('SAISIE ASL'!G141=4,H141,"")</f>
        <v/>
      </c>
      <c r="AO141" s="542"/>
      <c r="AP141" s="542" t="str">
        <f>IF('SAISIE ASL'!G141=4,J141,"")</f>
        <v/>
      </c>
      <c r="AQ141" s="542"/>
      <c r="AR141" s="542" t="str">
        <f>IF('SAISIE ASL'!G141=4,L141,"")</f>
        <v/>
      </c>
      <c r="AS141" s="543"/>
      <c r="AT141" s="544"/>
      <c r="AU141" s="540"/>
      <c r="AV141" s="542" t="str">
        <f>IF('SAISIE ASL'!G141=5,H141,"")</f>
        <v/>
      </c>
      <c r="AW141" s="542"/>
      <c r="AX141" s="542" t="str">
        <f>IF('SAISIE ASL'!G141=5,J141,"")</f>
        <v/>
      </c>
      <c r="AY141" s="542"/>
      <c r="AZ141" s="542" t="str">
        <f>IF('SAISIE ASL'!G141=5,L141,"")</f>
        <v/>
      </c>
      <c r="BA141" s="543"/>
      <c r="BB141" s="544"/>
      <c r="BC141" s="540"/>
      <c r="BD141" s="542" t="str">
        <f>IF('SAISIE ASL'!A141=31,H141,"")</f>
        <v/>
      </c>
      <c r="BE141" s="542"/>
      <c r="BF141" s="542" t="str">
        <f>IF('SAISIE ASL'!A141=31,J141,"")</f>
        <v/>
      </c>
      <c r="BG141" s="542"/>
      <c r="BH141" s="542" t="str">
        <f>IF('SAISIE ASL'!A141=31,L141,"")</f>
        <v/>
      </c>
      <c r="BI141" s="543"/>
      <c r="BJ141" s="544"/>
      <c r="BK141" s="545"/>
      <c r="BL141" s="542" t="str">
        <f>IF('SAISIE ASL'!A141=32,H141,"")</f>
        <v/>
      </c>
      <c r="BM141" s="542"/>
      <c r="BN141" s="542" t="str">
        <f>IF('SAISIE ASL'!A141=32,J141,"")</f>
        <v/>
      </c>
      <c r="BO141" s="542"/>
      <c r="BP141" s="542" t="str">
        <f>IF('SAISIE ASL'!A141=32,L141,"")</f>
        <v/>
      </c>
      <c r="BQ141" s="543"/>
      <c r="BR141" s="544"/>
      <c r="BS141" s="527"/>
      <c r="BT141" s="542" t="str">
        <f>IF('SAISIE ASL'!A141=33,H141,"")</f>
        <v/>
      </c>
      <c r="BU141" s="542"/>
      <c r="BV141" s="542" t="str">
        <f>IF('SAISIE ASL'!A141=33,J141,"")</f>
        <v/>
      </c>
      <c r="BW141" s="542"/>
      <c r="BX141" s="542" t="str">
        <f>IF('SAISIE ASL'!A141=33,L141,"")</f>
        <v/>
      </c>
      <c r="BY141" s="543"/>
      <c r="BZ141" s="544"/>
    </row>
    <row r="142" spans="1:78" ht="15" x14ac:dyDescent="0.2">
      <c r="A142">
        <f>'SAISIE ASL'!J142</f>
        <v>24</v>
      </c>
      <c r="B142">
        <f>'SAISIE ASL'!K142</f>
        <v>119</v>
      </c>
      <c r="C142" t="str">
        <f>'SAISIE ASL'!L142</f>
        <v>La structure accepte au moins deux moyens de paiement.</v>
      </c>
      <c r="D142">
        <f>'SAISIE ASL'!M142</f>
        <v>1</v>
      </c>
      <c r="E142" t="str">
        <f>'SAISIE ASL'!N142</f>
        <v>OUI</v>
      </c>
      <c r="F142" s="89">
        <f>'SAISIE ASL'!M142</f>
        <v>1</v>
      </c>
      <c r="G142" s="89">
        <f>IF('SAISIE ASL'!N142="OUI",1,IF('SAISIE ASL'!N142="NON",0,IF('SAISIE ASL'!N142="Non Mesuré","",0)))</f>
        <v>1</v>
      </c>
      <c r="H142" s="89">
        <f>IF('SAISIE ASL'!N142&lt;&gt;"Non Mesuré",F142*G142,"")</f>
        <v>1</v>
      </c>
      <c r="I142" s="89"/>
      <c r="J142" s="89">
        <f>IF('SAISIE ASL'!N142="Non Mesuré",F142,0)</f>
        <v>0</v>
      </c>
      <c r="K142" s="89"/>
      <c r="L142" s="89">
        <f>F142-J142</f>
        <v>1</v>
      </c>
      <c r="M142" s="89"/>
      <c r="N142" s="90"/>
      <c r="O142" s="90"/>
      <c r="P142" s="91" t="str">
        <f>IF('SAISIE ASL'!G142=1,H142,"")</f>
        <v/>
      </c>
      <c r="Q142" s="91"/>
      <c r="R142" s="91" t="str">
        <f>IF('SAISIE ASL'!G142=1,J142,"")</f>
        <v/>
      </c>
      <c r="S142" s="91"/>
      <c r="T142" s="91" t="str">
        <f>IF('SAISIE ASL'!G142=1,L142,"")</f>
        <v/>
      </c>
      <c r="U142" s="92"/>
      <c r="V142" s="93"/>
      <c r="W142" s="91"/>
      <c r="X142" s="91">
        <f>IF('SAISIE ASL'!G142=2,H142,"")</f>
        <v>1</v>
      </c>
      <c r="Y142" s="91"/>
      <c r="Z142" s="91">
        <f>IF('SAISIE ASL'!G142=2,J142,"")</f>
        <v>0</v>
      </c>
      <c r="AA142" s="91"/>
      <c r="AB142" s="91">
        <f>IF('SAISIE ASL'!G142=2,L142,"")</f>
        <v>1</v>
      </c>
      <c r="AC142" s="92"/>
      <c r="AD142" s="93"/>
      <c r="AE142" s="91"/>
      <c r="AF142" s="91" t="str">
        <f>IF('SAISIE ASL'!G142=3,H142,"")</f>
        <v/>
      </c>
      <c r="AG142" s="91"/>
      <c r="AH142" s="91" t="str">
        <f>IF('SAISIE ASL'!G142=3,J142,"")</f>
        <v/>
      </c>
      <c r="AI142" s="91"/>
      <c r="AJ142" s="91" t="str">
        <f>IF('SAISIE ASL'!G142=3,L142,"")</f>
        <v/>
      </c>
      <c r="AK142" s="92"/>
      <c r="AL142" s="93"/>
      <c r="AM142" s="91"/>
      <c r="AN142" s="91" t="str">
        <f>IF('SAISIE ASL'!G142=4,H142,"")</f>
        <v/>
      </c>
      <c r="AO142" s="91"/>
      <c r="AP142" s="91" t="str">
        <f>IF('SAISIE ASL'!G142=4,J142,"")</f>
        <v/>
      </c>
      <c r="AQ142" s="91"/>
      <c r="AR142" s="91" t="str">
        <f>IF('SAISIE ASL'!G142=4,L142,"")</f>
        <v/>
      </c>
      <c r="AS142" s="92"/>
      <c r="AT142" s="93"/>
      <c r="AU142" s="89"/>
      <c r="AV142" s="91" t="str">
        <f>IF('SAISIE ASL'!G142=5,H142,"")</f>
        <v/>
      </c>
      <c r="AW142" s="91"/>
      <c r="AX142" s="91" t="str">
        <f>IF('SAISIE ASL'!G142=5,J142,"")</f>
        <v/>
      </c>
      <c r="AY142" s="91"/>
      <c r="AZ142" s="91" t="str">
        <f>IF('SAISIE ASL'!G142=5,L142,"")</f>
        <v/>
      </c>
      <c r="BA142" s="92"/>
      <c r="BB142" s="93"/>
      <c r="BC142" s="89"/>
      <c r="BD142" s="91" t="str">
        <f>IF('SAISIE ASL'!A142=31,H142,"")</f>
        <v/>
      </c>
      <c r="BE142" s="91"/>
      <c r="BF142" s="91" t="str">
        <f>IF('SAISIE ASL'!A142=31,J142,"")</f>
        <v/>
      </c>
      <c r="BG142" s="91"/>
      <c r="BH142" s="91" t="str">
        <f>IF('SAISIE ASL'!A142=31,L142,"")</f>
        <v/>
      </c>
      <c r="BI142" s="92"/>
      <c r="BJ142" s="93"/>
      <c r="BK142" s="94"/>
      <c r="BL142" s="91" t="str">
        <f>IF('SAISIE ASL'!A142=32,H142,"")</f>
        <v/>
      </c>
      <c r="BM142" s="91"/>
      <c r="BN142" s="91" t="str">
        <f>IF('SAISIE ASL'!A142=32,J142,"")</f>
        <v/>
      </c>
      <c r="BO142" s="91"/>
      <c r="BP142" s="91" t="str">
        <f>IF('SAISIE ASL'!A142=32,L142,"")</f>
        <v/>
      </c>
      <c r="BQ142" s="92"/>
      <c r="BR142" s="93"/>
      <c r="BS142" s="85"/>
      <c r="BT142" s="91" t="str">
        <f>IF('SAISIE ASL'!A142=33,H142,"")</f>
        <v/>
      </c>
      <c r="BU142" s="91"/>
      <c r="BV142" s="91" t="str">
        <f>IF('SAISIE ASL'!A142=33,J142,"")</f>
        <v/>
      </c>
      <c r="BW142" s="91"/>
      <c r="BX142" s="91" t="str">
        <f>IF('SAISIE ASL'!A142=33,L142,"")</f>
        <v/>
      </c>
      <c r="BY142" s="92"/>
      <c r="BZ142" s="93"/>
    </row>
    <row r="143" spans="1:78" ht="15" x14ac:dyDescent="0.2">
      <c r="A143">
        <f>'SAISIE ASL'!J143</f>
        <v>24</v>
      </c>
      <c r="B143">
        <f>'SAISIE ASL'!K143</f>
        <v>120</v>
      </c>
      <c r="C143" t="str">
        <f>'SAISIE ASL'!L143</f>
        <v>Le  client est remercié pour son règlement.</v>
      </c>
      <c r="D143">
        <f>'SAISIE ASL'!M143</f>
        <v>1</v>
      </c>
      <c r="E143" t="str">
        <f>'SAISIE ASL'!N143</f>
        <v>OUI</v>
      </c>
      <c r="F143" s="89">
        <f>'SAISIE ASL'!M143</f>
        <v>1</v>
      </c>
      <c r="G143" s="89">
        <f>IF('SAISIE ASL'!N143="OUI",1,IF('SAISIE ASL'!N143="NON",0,IF('SAISIE ASL'!N143="Non Mesuré","",0)))</f>
        <v>1</v>
      </c>
      <c r="H143" s="89">
        <f>IF('SAISIE ASL'!N143&lt;&gt;"Non Mesuré",F143*G143,"")</f>
        <v>1</v>
      </c>
      <c r="I143" s="89"/>
      <c r="J143" s="89">
        <f>IF('SAISIE ASL'!N143="Non Mesuré",F143,0)</f>
        <v>0</v>
      </c>
      <c r="K143" s="89"/>
      <c r="L143" s="89">
        <f>F143-J143</f>
        <v>1</v>
      </c>
      <c r="M143" s="89"/>
      <c r="N143" s="90"/>
      <c r="O143" s="90"/>
      <c r="P143" s="91" t="str">
        <f>IF('SAISIE ASL'!G143=1,H143,"")</f>
        <v/>
      </c>
      <c r="Q143" s="91"/>
      <c r="R143" s="91" t="str">
        <f>IF('SAISIE ASL'!G143=1,J143,"")</f>
        <v/>
      </c>
      <c r="S143" s="91"/>
      <c r="T143" s="91" t="str">
        <f>IF('SAISIE ASL'!G143=1,L143,"")</f>
        <v/>
      </c>
      <c r="U143" s="92"/>
      <c r="V143" s="93"/>
      <c r="W143" s="91"/>
      <c r="X143" s="91">
        <f>IF('SAISIE ASL'!G143=2,H143,"")</f>
        <v>1</v>
      </c>
      <c r="Y143" s="91"/>
      <c r="Z143" s="91">
        <f>IF('SAISIE ASL'!G143=2,J143,"")</f>
        <v>0</v>
      </c>
      <c r="AA143" s="91"/>
      <c r="AB143" s="91">
        <f>IF('SAISIE ASL'!G143=2,L143,"")</f>
        <v>1</v>
      </c>
      <c r="AC143" s="92"/>
      <c r="AD143" s="93"/>
      <c r="AE143" s="91"/>
      <c r="AF143" s="91" t="str">
        <f>IF('SAISIE ASL'!G143=3,H143,"")</f>
        <v/>
      </c>
      <c r="AG143" s="91"/>
      <c r="AH143" s="91" t="str">
        <f>IF('SAISIE ASL'!G143=3,J143,"")</f>
        <v/>
      </c>
      <c r="AI143" s="91"/>
      <c r="AJ143" s="91" t="str">
        <f>IF('SAISIE ASL'!G143=3,L143,"")</f>
        <v/>
      </c>
      <c r="AK143" s="92"/>
      <c r="AL143" s="93"/>
      <c r="AM143" s="91"/>
      <c r="AN143" s="91" t="str">
        <f>IF('SAISIE ASL'!G143=4,H143,"")</f>
        <v/>
      </c>
      <c r="AO143" s="91"/>
      <c r="AP143" s="91" t="str">
        <f>IF('SAISIE ASL'!G143=4,J143,"")</f>
        <v/>
      </c>
      <c r="AQ143" s="91"/>
      <c r="AR143" s="91" t="str">
        <f>IF('SAISIE ASL'!G143=4,L143,"")</f>
        <v/>
      </c>
      <c r="AS143" s="92"/>
      <c r="AT143" s="93"/>
      <c r="AU143" s="89"/>
      <c r="AV143" s="91" t="str">
        <f>IF('SAISIE ASL'!G143=5,H143,"")</f>
        <v/>
      </c>
      <c r="AW143" s="91"/>
      <c r="AX143" s="91" t="str">
        <f>IF('SAISIE ASL'!G143=5,J143,"")</f>
        <v/>
      </c>
      <c r="AY143" s="91"/>
      <c r="AZ143" s="91" t="str">
        <f>IF('SAISIE ASL'!G143=5,L143,"")</f>
        <v/>
      </c>
      <c r="BA143" s="92"/>
      <c r="BB143" s="93"/>
      <c r="BC143" s="89"/>
      <c r="BD143" s="91" t="str">
        <f>IF('SAISIE ASL'!A143=31,H143,"")</f>
        <v/>
      </c>
      <c r="BE143" s="91"/>
      <c r="BF143" s="91" t="str">
        <f>IF('SAISIE ASL'!A143=31,J143,"")</f>
        <v/>
      </c>
      <c r="BG143" s="91"/>
      <c r="BH143" s="91" t="str">
        <f>IF('SAISIE ASL'!A143=31,L143,"")</f>
        <v/>
      </c>
      <c r="BI143" s="92"/>
      <c r="BJ143" s="93"/>
      <c r="BK143" s="94"/>
      <c r="BL143" s="91" t="str">
        <f>IF('SAISIE ASL'!A143=32,H143,"")</f>
        <v/>
      </c>
      <c r="BM143" s="91"/>
      <c r="BN143" s="91" t="str">
        <f>IF('SAISIE ASL'!A143=32,J143,"")</f>
        <v/>
      </c>
      <c r="BO143" s="91"/>
      <c r="BP143" s="91" t="str">
        <f>IF('SAISIE ASL'!A143=32,L143,"")</f>
        <v/>
      </c>
      <c r="BQ143" s="92"/>
      <c r="BR143" s="93"/>
      <c r="BS143" s="85"/>
      <c r="BT143" s="91" t="str">
        <f>IF('SAISIE ASL'!A143=33,H143,"")</f>
        <v/>
      </c>
      <c r="BU143" s="91"/>
      <c r="BV143" s="91" t="str">
        <f>IF('SAISIE ASL'!A143=33,J143,"")</f>
        <v/>
      </c>
      <c r="BW143" s="91"/>
      <c r="BX143" s="91" t="str">
        <f>IF('SAISIE ASL'!A143=33,L143,"")</f>
        <v/>
      </c>
      <c r="BY143" s="92"/>
      <c r="BZ143" s="93"/>
    </row>
    <row r="144" spans="1:78" ht="15" x14ac:dyDescent="0.2">
      <c r="A144">
        <f>'SAISIE ASL'!J144</f>
        <v>200</v>
      </c>
      <c r="B144">
        <f>'SAISIE ASL'!K144</f>
        <v>121</v>
      </c>
      <c r="C144" t="str">
        <f>'SAISIE ASL'!L144</f>
        <v>Le client est remercié et salué au moment de son départ de l'espace d'accueil</v>
      </c>
      <c r="D144">
        <f>'SAISIE ASL'!M144</f>
        <v>9</v>
      </c>
      <c r="E144" t="str">
        <f>'SAISIE ASL'!N144</f>
        <v>OUI</v>
      </c>
      <c r="F144" s="89">
        <f>'SAISIE ASL'!M144</f>
        <v>9</v>
      </c>
      <c r="G144" s="89">
        <f>IF('SAISIE ASL'!N144="OUI",1,IF('SAISIE ASL'!N144="NON",0,IF('SAISIE ASL'!N144="Non Mesuré","",0)))</f>
        <v>1</v>
      </c>
      <c r="H144" s="89">
        <f>IF('SAISIE ASL'!N144&lt;&gt;"Non Mesuré",F144*G144,"")</f>
        <v>9</v>
      </c>
      <c r="I144" s="89"/>
      <c r="J144" s="89">
        <f>IF('SAISIE ASL'!N144="Non Mesuré",F144,0)</f>
        <v>0</v>
      </c>
      <c r="K144" s="89"/>
      <c r="L144" s="89">
        <f>F144-J144</f>
        <v>9</v>
      </c>
      <c r="M144" s="89"/>
      <c r="N144" s="90"/>
      <c r="O144" s="90"/>
      <c r="P144" s="91" t="str">
        <f>IF('SAISIE ASL'!G144=1,H144,"")</f>
        <v/>
      </c>
      <c r="Q144" s="91"/>
      <c r="R144" s="91" t="str">
        <f>IF('SAISIE ASL'!G144=1,J144,"")</f>
        <v/>
      </c>
      <c r="S144" s="91"/>
      <c r="T144" s="91" t="str">
        <f>IF('SAISIE ASL'!G144=1,L144,"")</f>
        <v/>
      </c>
      <c r="U144" s="92"/>
      <c r="V144" s="93"/>
      <c r="W144" s="91"/>
      <c r="X144" s="91">
        <f>IF('SAISIE ASL'!G144=2,H144,"")</f>
        <v>9</v>
      </c>
      <c r="Y144" s="91"/>
      <c r="Z144" s="91">
        <f>IF('SAISIE ASL'!G144=2,J144,"")</f>
        <v>0</v>
      </c>
      <c r="AA144" s="91"/>
      <c r="AB144" s="91">
        <f>IF('SAISIE ASL'!G144=2,L144,"")</f>
        <v>9</v>
      </c>
      <c r="AC144" s="92"/>
      <c r="AD144" s="93"/>
      <c r="AE144" s="91"/>
      <c r="AF144" s="91" t="str">
        <f>IF('SAISIE ASL'!G144=3,H144,"")</f>
        <v/>
      </c>
      <c r="AG144" s="91"/>
      <c r="AH144" s="91" t="str">
        <f>IF('SAISIE ASL'!G144=3,J144,"")</f>
        <v/>
      </c>
      <c r="AI144" s="91"/>
      <c r="AJ144" s="91" t="str">
        <f>IF('SAISIE ASL'!G144=3,L144,"")</f>
        <v/>
      </c>
      <c r="AK144" s="92"/>
      <c r="AL144" s="93"/>
      <c r="AM144" s="91"/>
      <c r="AN144" s="91" t="str">
        <f>IF('SAISIE ASL'!G144=4,H144,"")</f>
        <v/>
      </c>
      <c r="AO144" s="91"/>
      <c r="AP144" s="91" t="str">
        <f>IF('SAISIE ASL'!G144=4,J144,"")</f>
        <v/>
      </c>
      <c r="AQ144" s="91"/>
      <c r="AR144" s="91" t="str">
        <f>IF('SAISIE ASL'!G144=4,L144,"")</f>
        <v/>
      </c>
      <c r="AS144" s="92"/>
      <c r="AT144" s="93"/>
      <c r="AU144" s="89"/>
      <c r="AV144" s="91" t="str">
        <f>IF('SAISIE ASL'!G144=5,H144,"")</f>
        <v/>
      </c>
      <c r="AW144" s="91"/>
      <c r="AX144" s="91" t="str">
        <f>IF('SAISIE ASL'!G144=5,J144,"")</f>
        <v/>
      </c>
      <c r="AY144" s="91"/>
      <c r="AZ144" s="91" t="str">
        <f>IF('SAISIE ASL'!G144=5,L144,"")</f>
        <v/>
      </c>
      <c r="BA144" s="92"/>
      <c r="BB144" s="93"/>
      <c r="BC144" s="89"/>
      <c r="BD144" s="91" t="str">
        <f>IF('SAISIE ASL'!A144=31,H144,"")</f>
        <v/>
      </c>
      <c r="BE144" s="91"/>
      <c r="BF144" s="91" t="str">
        <f>IF('SAISIE ASL'!A144=31,J144,"")</f>
        <v/>
      </c>
      <c r="BG144" s="91"/>
      <c r="BH144" s="91" t="str">
        <f>IF('SAISIE ASL'!A144=31,L144,"")</f>
        <v/>
      </c>
      <c r="BI144" s="92"/>
      <c r="BJ144" s="93"/>
      <c r="BK144" s="94"/>
      <c r="BL144" s="91" t="str">
        <f>IF('SAISIE ASL'!A144=32,H144,"")</f>
        <v/>
      </c>
      <c r="BM144" s="91"/>
      <c r="BN144" s="91" t="str">
        <f>IF('SAISIE ASL'!A144=32,J144,"")</f>
        <v/>
      </c>
      <c r="BO144" s="91"/>
      <c r="BP144" s="91" t="str">
        <f>IF('SAISIE ASL'!A144=32,L144,"")</f>
        <v/>
      </c>
      <c r="BQ144" s="92"/>
      <c r="BR144" s="93"/>
      <c r="BS144" s="85"/>
      <c r="BT144" s="91" t="str">
        <f>IF('SAISIE ASL'!A144=33,H144,"")</f>
        <v/>
      </c>
      <c r="BU144" s="91"/>
      <c r="BV144" s="91" t="str">
        <f>IF('SAISIE ASL'!A144=33,J144,"")</f>
        <v/>
      </c>
      <c r="BW144" s="91"/>
      <c r="BX144" s="91" t="str">
        <f>IF('SAISIE ASL'!A144=33,L144,"")</f>
        <v/>
      </c>
      <c r="BY144" s="92"/>
      <c r="BZ144" s="93"/>
    </row>
    <row r="145" spans="1:78" ht="15" x14ac:dyDescent="0.2">
      <c r="A145">
        <f>'SAISIE ASL'!J145</f>
        <v>0</v>
      </c>
      <c r="B145" t="str">
        <f>'SAISIE ASL'!K145</f>
        <v/>
      </c>
      <c r="C145" t="str">
        <f>'SAISIE ASL'!L145</f>
        <v>6 - L'ACTIVITE</v>
      </c>
      <c r="D145" t="str">
        <f>'SAISIE ASL'!M145</f>
        <v>Pts</v>
      </c>
      <c r="E145" t="str">
        <f>'SAISIE ASL'!N145</f>
        <v>Notation</v>
      </c>
      <c r="F145" s="89"/>
      <c r="G145" s="89"/>
      <c r="H145" s="89"/>
      <c r="I145" s="89">
        <f>SUM(H123:H144)</f>
        <v>52</v>
      </c>
      <c r="J145" s="89"/>
      <c r="K145" s="89">
        <f>SUM(J123:J144)</f>
        <v>0</v>
      </c>
      <c r="L145" s="89"/>
      <c r="M145" s="89">
        <f>SUM(L123:L144)</f>
        <v>52</v>
      </c>
      <c r="N145" s="90">
        <f>I145/M145</f>
        <v>1</v>
      </c>
      <c r="O145" s="90"/>
      <c r="P145" s="91"/>
      <c r="Q145" s="91"/>
      <c r="R145" s="91"/>
      <c r="S145" s="91"/>
      <c r="T145" s="91"/>
      <c r="U145" s="92"/>
      <c r="V145" s="93"/>
      <c r="W145" s="91"/>
      <c r="X145" s="91"/>
      <c r="Y145" s="91"/>
      <c r="Z145" s="91"/>
      <c r="AA145" s="91"/>
      <c r="AB145" s="91"/>
      <c r="AC145" s="92"/>
      <c r="AD145" s="93"/>
      <c r="AE145" s="91"/>
      <c r="AF145" s="91"/>
      <c r="AG145" s="91"/>
      <c r="AH145" s="91"/>
      <c r="AI145" s="91"/>
      <c r="AJ145" s="91"/>
      <c r="AK145" s="92"/>
      <c r="AL145" s="93"/>
      <c r="AM145" s="91"/>
      <c r="AN145" s="91"/>
      <c r="AO145" s="91"/>
      <c r="AP145" s="91"/>
      <c r="AQ145" s="91"/>
      <c r="AR145" s="91"/>
      <c r="AS145" s="92"/>
      <c r="AT145" s="93"/>
      <c r="AU145" s="89"/>
      <c r="AV145" s="91"/>
      <c r="AW145" s="91"/>
      <c r="AX145" s="91"/>
      <c r="AY145" s="91"/>
      <c r="AZ145" s="91"/>
      <c r="BA145" s="92"/>
      <c r="BB145" s="93"/>
      <c r="BC145" s="89"/>
      <c r="BD145" s="91" t="str">
        <f>IF('SAISIE ASL'!A145=31,H145,"")</f>
        <v/>
      </c>
      <c r="BE145" s="91"/>
      <c r="BF145" s="91" t="str">
        <f>IF('SAISIE ASL'!A145=31,J145,"")</f>
        <v/>
      </c>
      <c r="BG145" s="91"/>
      <c r="BH145" s="91" t="str">
        <f>IF('SAISIE ASL'!A145=31,L145,"")</f>
        <v/>
      </c>
      <c r="BI145" s="92"/>
      <c r="BJ145" s="93"/>
      <c r="BK145" s="94"/>
      <c r="BL145" s="91" t="str">
        <f>IF('SAISIE ASL'!A145=32,H145,"")</f>
        <v/>
      </c>
      <c r="BM145" s="91"/>
      <c r="BN145" s="91" t="str">
        <f>IF('SAISIE ASL'!A145=32,J145,"")</f>
        <v/>
      </c>
      <c r="BO145" s="91"/>
      <c r="BP145" s="91" t="str">
        <f>IF('SAISIE ASL'!A145=32,L145,"")</f>
        <v/>
      </c>
      <c r="BQ145" s="92"/>
      <c r="BR145" s="93"/>
      <c r="BS145" s="85"/>
      <c r="BT145" s="91" t="str">
        <f>IF('SAISIE ASL'!A145=33,H145,"")</f>
        <v/>
      </c>
      <c r="BU145" s="91"/>
      <c r="BV145" s="91" t="str">
        <f>IF('SAISIE ASL'!A145=33,J145,"")</f>
        <v/>
      </c>
      <c r="BW145" s="91"/>
      <c r="BX145" s="91" t="str">
        <f>IF('SAISIE ASL'!A145=33,L145,"")</f>
        <v/>
      </c>
      <c r="BY145" s="92"/>
      <c r="BZ145" s="93"/>
    </row>
    <row r="146" spans="1:78" ht="15.75" x14ac:dyDescent="0.25">
      <c r="A146">
        <f>'SAISIE ASL'!J146</f>
        <v>0</v>
      </c>
      <c r="B146" t="str">
        <f>'SAISIE ASL'!K146</f>
        <v/>
      </c>
      <c r="C146" t="str">
        <f>'SAISIE ASL'!L146</f>
        <v>La prise en charge du client au démarrage de l'activité</v>
      </c>
      <c r="D146">
        <f>'SAISIE ASL'!M146</f>
        <v>0</v>
      </c>
      <c r="E146">
        <f>'SAISIE ASL'!N146</f>
        <v>0</v>
      </c>
      <c r="F146" s="234"/>
      <c r="G146" s="234"/>
      <c r="H146" s="234"/>
      <c r="I146" s="234"/>
      <c r="J146" s="234"/>
      <c r="K146" s="234"/>
      <c r="L146" s="234"/>
      <c r="M146" s="234"/>
      <c r="N146" s="235"/>
      <c r="O146" s="235"/>
      <c r="P146" s="144"/>
      <c r="Q146" s="144"/>
      <c r="R146" s="144"/>
      <c r="S146" s="144"/>
      <c r="T146" s="144"/>
      <c r="U146" s="145"/>
      <c r="V146" s="146"/>
      <c r="W146" s="144"/>
      <c r="X146" s="144"/>
      <c r="Y146" s="144"/>
      <c r="Z146" s="144"/>
      <c r="AA146" s="144"/>
      <c r="AB146" s="144"/>
      <c r="AC146" s="145"/>
      <c r="AD146" s="146"/>
      <c r="AE146" s="144"/>
      <c r="AF146" s="144"/>
      <c r="AG146" s="144"/>
      <c r="AH146" s="144"/>
      <c r="AI146" s="144"/>
      <c r="AJ146" s="144"/>
      <c r="AK146" s="145"/>
      <c r="AL146" s="146"/>
      <c r="AM146" s="144"/>
      <c r="AN146" s="144"/>
      <c r="AO146" s="144"/>
      <c r="AP146" s="144"/>
      <c r="AQ146" s="144"/>
      <c r="AR146" s="144"/>
      <c r="AS146" s="145"/>
      <c r="AT146" s="146"/>
      <c r="AU146" s="234"/>
      <c r="AV146" s="144"/>
      <c r="AW146" s="144"/>
      <c r="AX146" s="144"/>
      <c r="AY146" s="144"/>
      <c r="AZ146" s="144"/>
      <c r="BA146" s="145"/>
      <c r="BB146" s="146"/>
      <c r="BC146" s="234"/>
      <c r="BD146" s="144" t="str">
        <f>IF('SAISIE ASL'!A146=31,H146,"")</f>
        <v/>
      </c>
      <c r="BE146" s="144"/>
      <c r="BF146" s="144" t="str">
        <f>IF('SAISIE ASL'!A146=31,J146,"")</f>
        <v/>
      </c>
      <c r="BG146" s="144"/>
      <c r="BH146" s="144" t="str">
        <f>IF('SAISIE ASL'!A146=31,L146,"")</f>
        <v/>
      </c>
      <c r="BI146" s="145"/>
      <c r="BJ146" s="146"/>
      <c r="BK146" s="147"/>
      <c r="BL146" s="144" t="str">
        <f>IF('SAISIE ASL'!A146=32,H146,"")</f>
        <v/>
      </c>
      <c r="BM146" s="144"/>
      <c r="BN146" s="144" t="str">
        <f>IF('SAISIE ASL'!A146=32,J146,"")</f>
        <v/>
      </c>
      <c r="BO146" s="144"/>
      <c r="BP146" s="144" t="str">
        <f>IF('SAISIE ASL'!A146=32,L146,"")</f>
        <v/>
      </c>
      <c r="BQ146" s="145"/>
      <c r="BR146" s="146"/>
      <c r="BS146" s="142"/>
      <c r="BT146" s="144" t="str">
        <f>IF('SAISIE ASL'!A146=33,H146,"")</f>
        <v/>
      </c>
      <c r="BU146" s="144"/>
      <c r="BV146" s="144" t="str">
        <f>IF('SAISIE ASL'!A146=33,J146,"")</f>
        <v/>
      </c>
      <c r="BW146" s="144"/>
      <c r="BX146" s="144" t="str">
        <f>IF('SAISIE ASL'!A146=33,L146,"")</f>
        <v/>
      </c>
      <c r="BY146" s="145"/>
      <c r="BZ146" s="146"/>
    </row>
    <row r="147" spans="1:78" ht="15" x14ac:dyDescent="0.2">
      <c r="A147">
        <f>'SAISIE ASL'!J147</f>
        <v>40</v>
      </c>
      <c r="B147">
        <f>'SAISIE ASL'!K147</f>
        <v>122</v>
      </c>
      <c r="C147" t="str">
        <f>'SAISIE ASL'!L147</f>
        <v>Le professionnel est ponctuel.</v>
      </c>
      <c r="D147">
        <f>'SAISIE ASL'!M147</f>
        <v>3</v>
      </c>
      <c r="E147" t="str">
        <f>'SAISIE ASL'!N147</f>
        <v>OUI</v>
      </c>
      <c r="F147" s="89">
        <f>'SAISIE ASL'!M147</f>
        <v>3</v>
      </c>
      <c r="G147" s="89">
        <f>IF('SAISIE ASL'!N147="OUI",1,IF('SAISIE ASL'!N147="NON",0,IF('SAISIE ASL'!N147="Non Mesuré","",0)))</f>
        <v>1</v>
      </c>
      <c r="H147" s="89">
        <f>IF('SAISIE ASL'!N147&lt;&gt;"Non Mesuré",F147*G147,"")</f>
        <v>3</v>
      </c>
      <c r="I147" s="89"/>
      <c r="J147" s="89">
        <f>IF('SAISIE ASL'!N147="Non Mesuré",F147,0)</f>
        <v>0</v>
      </c>
      <c r="K147" s="89"/>
      <c r="L147" s="89">
        <f t="shared" ref="L147:L161" si="9">F147-J147</f>
        <v>3</v>
      </c>
      <c r="M147" s="89"/>
      <c r="N147" s="90"/>
      <c r="O147" s="90"/>
      <c r="P147" s="91" t="str">
        <f>IF('SAISIE ASL'!G147=1,H147,"")</f>
        <v/>
      </c>
      <c r="Q147" s="91"/>
      <c r="R147" s="91" t="str">
        <f>IF('SAISIE ASL'!G147=1,J147,"")</f>
        <v/>
      </c>
      <c r="S147" s="91"/>
      <c r="T147" s="91" t="str">
        <f>IF('SAISIE ASL'!G147=1,L147,"")</f>
        <v/>
      </c>
      <c r="U147" s="92"/>
      <c r="V147" s="93"/>
      <c r="W147" s="91"/>
      <c r="X147" s="91">
        <f>IF('SAISIE ASL'!G147=2,H147,"")</f>
        <v>3</v>
      </c>
      <c r="Y147" s="91"/>
      <c r="Z147" s="91">
        <f>IF('SAISIE ASL'!G147=2,J147,"")</f>
        <v>0</v>
      </c>
      <c r="AA147" s="91"/>
      <c r="AB147" s="91">
        <f>IF('SAISIE ASL'!G147=2,L147,"")</f>
        <v>3</v>
      </c>
      <c r="AC147" s="92"/>
      <c r="AD147" s="93"/>
      <c r="AE147" s="91"/>
      <c r="AF147" s="91" t="str">
        <f>IF('SAISIE ASL'!G147=3,H147,"")</f>
        <v/>
      </c>
      <c r="AG147" s="91"/>
      <c r="AH147" s="91" t="str">
        <f>IF('SAISIE ASL'!G147=3,J147,"")</f>
        <v/>
      </c>
      <c r="AI147" s="91"/>
      <c r="AJ147" s="91" t="str">
        <f>IF('SAISIE ASL'!G147=3,L147,"")</f>
        <v/>
      </c>
      <c r="AK147" s="92"/>
      <c r="AL147" s="93"/>
      <c r="AM147" s="91"/>
      <c r="AN147" s="91" t="str">
        <f>IF('SAISIE ASL'!G147=4,H147,"")</f>
        <v/>
      </c>
      <c r="AO147" s="91"/>
      <c r="AP147" s="91" t="str">
        <f>IF('SAISIE ASL'!G147=4,J147,"")</f>
        <v/>
      </c>
      <c r="AQ147" s="91"/>
      <c r="AR147" s="91" t="str">
        <f>IF('SAISIE ASL'!G147=4,L147,"")</f>
        <v/>
      </c>
      <c r="AS147" s="92"/>
      <c r="AT147" s="93"/>
      <c r="AU147" s="89"/>
      <c r="AV147" s="91" t="str">
        <f>IF('SAISIE ASL'!G147=5,H147,"")</f>
        <v/>
      </c>
      <c r="AW147" s="91"/>
      <c r="AX147" s="91" t="str">
        <f>IF('SAISIE ASL'!G147=5,J147,"")</f>
        <v/>
      </c>
      <c r="AY147" s="91"/>
      <c r="AZ147" s="91" t="str">
        <f>IF('SAISIE ASL'!G147=5,L147,"")</f>
        <v/>
      </c>
      <c r="BA147" s="92"/>
      <c r="BB147" s="93"/>
      <c r="BC147" s="89"/>
      <c r="BD147" s="91" t="str">
        <f>IF('SAISIE ASL'!A147=31,H147,"")</f>
        <v/>
      </c>
      <c r="BE147" s="91"/>
      <c r="BF147" s="91" t="str">
        <f>IF('SAISIE ASL'!A147=31,J147,"")</f>
        <v/>
      </c>
      <c r="BG147" s="91"/>
      <c r="BH147" s="91" t="str">
        <f>IF('SAISIE ASL'!A147=31,L147,"")</f>
        <v/>
      </c>
      <c r="BI147" s="92"/>
      <c r="BJ147" s="93"/>
      <c r="BK147" s="94"/>
      <c r="BL147" s="91" t="str">
        <f>IF('SAISIE ASL'!A147=32,H147,"")</f>
        <v/>
      </c>
      <c r="BM147" s="91"/>
      <c r="BN147" s="91" t="str">
        <f>IF('SAISIE ASL'!A147=32,J147,"")</f>
        <v/>
      </c>
      <c r="BO147" s="91"/>
      <c r="BP147" s="91" t="str">
        <f>IF('SAISIE ASL'!A147=32,L147,"")</f>
        <v/>
      </c>
      <c r="BQ147" s="92"/>
      <c r="BR147" s="93"/>
      <c r="BS147" s="85"/>
      <c r="BT147" s="91" t="str">
        <f>IF('SAISIE ASL'!A147=33,H147,"")</f>
        <v/>
      </c>
      <c r="BU147" s="91"/>
      <c r="BV147" s="91" t="str">
        <f>IF('SAISIE ASL'!A147=33,J147,"")</f>
        <v/>
      </c>
      <c r="BW147" s="91"/>
      <c r="BX147" s="91" t="str">
        <f>IF('SAISIE ASL'!A147=33,L147,"")</f>
        <v/>
      </c>
      <c r="BY147" s="92"/>
      <c r="BZ147" s="93"/>
    </row>
    <row r="148" spans="1:78" ht="15" x14ac:dyDescent="0.2">
      <c r="A148">
        <f>'SAISIE ASL'!J148</f>
        <v>41</v>
      </c>
      <c r="B148">
        <f>'SAISIE ASL'!K148</f>
        <v>123</v>
      </c>
      <c r="C148" t="str">
        <f>'SAISIE ASL'!L148</f>
        <v>Le point de rendez-vous est facile à trouver, il est repérable visuellement</v>
      </c>
      <c r="D148">
        <f>'SAISIE ASL'!M148</f>
        <v>3</v>
      </c>
      <c r="E148" t="str">
        <f>'SAISIE ASL'!N148</f>
        <v>OUI</v>
      </c>
      <c r="F148" s="89">
        <f>'SAISIE ASL'!M148</f>
        <v>3</v>
      </c>
      <c r="G148" s="89">
        <f>IF('SAISIE ASL'!N148="OUI",1,IF('SAISIE ASL'!N148="NON",0,IF('SAISIE ASL'!N148="Non Mesuré","",0)))</f>
        <v>1</v>
      </c>
      <c r="H148" s="89">
        <f>IF('SAISIE ASL'!N148&lt;&gt;"Non Mesuré",F148*G148,"")</f>
        <v>3</v>
      </c>
      <c r="I148" s="89"/>
      <c r="J148" s="89">
        <f>IF('SAISIE ASL'!N148="Non Mesuré",F148,0)</f>
        <v>0</v>
      </c>
      <c r="K148" s="89"/>
      <c r="L148" s="89">
        <f t="shared" si="9"/>
        <v>3</v>
      </c>
      <c r="M148" s="89"/>
      <c r="N148" s="90"/>
      <c r="O148" s="90"/>
      <c r="P148" s="91" t="str">
        <f>IF('SAISIE ASL'!G148=1,H148,"")</f>
        <v/>
      </c>
      <c r="Q148" s="91"/>
      <c r="R148" s="91" t="str">
        <f>IF('SAISIE ASL'!G148=1,J148,"")</f>
        <v/>
      </c>
      <c r="S148" s="91"/>
      <c r="T148" s="91" t="str">
        <f>IF('SAISIE ASL'!G148=1,L148,"")</f>
        <v/>
      </c>
      <c r="U148" s="92"/>
      <c r="V148" s="93"/>
      <c r="W148" s="91"/>
      <c r="X148" s="91" t="str">
        <f>IF('SAISIE ASL'!G148=2,H148,"")</f>
        <v/>
      </c>
      <c r="Y148" s="91"/>
      <c r="Z148" s="91" t="str">
        <f>IF('SAISIE ASL'!G148=2,J148,"")</f>
        <v/>
      </c>
      <c r="AA148" s="91"/>
      <c r="AB148" s="91" t="str">
        <f>IF('SAISIE ASL'!G148=2,L148,"")</f>
        <v/>
      </c>
      <c r="AC148" s="92"/>
      <c r="AD148" s="93"/>
      <c r="AE148" s="91"/>
      <c r="AF148" s="91" t="str">
        <f>IF('SAISIE ASL'!G148=3,H148,"")</f>
        <v/>
      </c>
      <c r="AG148" s="91"/>
      <c r="AH148" s="91" t="str">
        <f>IF('SAISIE ASL'!G148=3,J148,"")</f>
        <v/>
      </c>
      <c r="AI148" s="91"/>
      <c r="AJ148" s="91" t="str">
        <f>IF('SAISIE ASL'!G148=3,L148,"")</f>
        <v/>
      </c>
      <c r="AK148" s="92"/>
      <c r="AL148" s="93"/>
      <c r="AM148" s="91"/>
      <c r="AN148" s="91" t="str">
        <f>IF('SAISIE ASL'!G148=4,H148,"")</f>
        <v/>
      </c>
      <c r="AO148" s="91"/>
      <c r="AP148" s="91" t="str">
        <f>IF('SAISIE ASL'!G148=4,J148,"")</f>
        <v/>
      </c>
      <c r="AQ148" s="91"/>
      <c r="AR148" s="91" t="str">
        <f>IF('SAISIE ASL'!G148=4,L148,"")</f>
        <v/>
      </c>
      <c r="AS148" s="92"/>
      <c r="AT148" s="93"/>
      <c r="AU148" s="89"/>
      <c r="AV148" s="91">
        <f>IF('SAISIE ASL'!G148=5,H148,"")</f>
        <v>3</v>
      </c>
      <c r="AW148" s="91"/>
      <c r="AX148" s="91">
        <f>IF('SAISIE ASL'!G148=5,J148,"")</f>
        <v>0</v>
      </c>
      <c r="AY148" s="91"/>
      <c r="AZ148" s="91">
        <f>IF('SAISIE ASL'!G148=5,L148,"")</f>
        <v>3</v>
      </c>
      <c r="BA148" s="92"/>
      <c r="BB148" s="93"/>
      <c r="BC148" s="89"/>
      <c r="BD148" s="91" t="str">
        <f>IF('SAISIE ASL'!A148=31,H148,"")</f>
        <v/>
      </c>
      <c r="BE148" s="91"/>
      <c r="BF148" s="91" t="str">
        <f>IF('SAISIE ASL'!A148=31,J148,"")</f>
        <v/>
      </c>
      <c r="BG148" s="91"/>
      <c r="BH148" s="91" t="str">
        <f>IF('SAISIE ASL'!A148=31,L148,"")</f>
        <v/>
      </c>
      <c r="BI148" s="92"/>
      <c r="BJ148" s="93"/>
      <c r="BK148" s="94"/>
      <c r="BL148" s="91" t="str">
        <f>IF('SAISIE ASL'!A148=32,H148,"")</f>
        <v/>
      </c>
      <c r="BM148" s="91"/>
      <c r="BN148" s="91" t="str">
        <f>IF('SAISIE ASL'!A148=32,J148,"")</f>
        <v/>
      </c>
      <c r="BO148" s="91"/>
      <c r="BP148" s="91" t="str">
        <f>IF('SAISIE ASL'!A148=32,L148,"")</f>
        <v/>
      </c>
      <c r="BQ148" s="92"/>
      <c r="BR148" s="93"/>
      <c r="BS148" s="85"/>
      <c r="BT148" s="91" t="str">
        <f>IF('SAISIE ASL'!A148=33,H148,"")</f>
        <v/>
      </c>
      <c r="BU148" s="91"/>
      <c r="BV148" s="91" t="str">
        <f>IF('SAISIE ASL'!A148=33,J148,"")</f>
        <v/>
      </c>
      <c r="BW148" s="91"/>
      <c r="BX148" s="91" t="str">
        <f>IF('SAISIE ASL'!A148=33,L148,"")</f>
        <v/>
      </c>
      <c r="BY148" s="92"/>
      <c r="BZ148" s="93"/>
    </row>
    <row r="149" spans="1:78" ht="15" x14ac:dyDescent="0.2">
      <c r="A149">
        <f>'SAISIE ASL'!J149</f>
        <v>41</v>
      </c>
      <c r="B149">
        <f>'SAISIE ASL'!K149</f>
        <v>124</v>
      </c>
      <c r="C149" t="str">
        <f>'SAISIE ASL'!L149</f>
        <v>Le stationnement est possible en toute sécurité, sur le lieu de rendez-vous</v>
      </c>
      <c r="D149">
        <f>'SAISIE ASL'!M149</f>
        <v>3</v>
      </c>
      <c r="E149" t="str">
        <f>'SAISIE ASL'!N149</f>
        <v>OUI</v>
      </c>
      <c r="F149" s="89">
        <f>'SAISIE ASL'!M149</f>
        <v>3</v>
      </c>
      <c r="G149" s="89">
        <f>IF('SAISIE ASL'!N149="OUI",1,IF('SAISIE ASL'!N149="NON",0,IF('SAISIE ASL'!N149="Non Mesuré","",0)))</f>
        <v>1</v>
      </c>
      <c r="H149" s="89">
        <f>IF('SAISIE ASL'!N149&lt;&gt;"Non Mesuré",F149*G149,"")</f>
        <v>3</v>
      </c>
      <c r="I149" s="89"/>
      <c r="J149" s="89">
        <f>IF('SAISIE ASL'!N149="Non Mesuré",F149,0)</f>
        <v>0</v>
      </c>
      <c r="K149" s="89"/>
      <c r="L149" s="89">
        <f t="shared" si="9"/>
        <v>3</v>
      </c>
      <c r="M149" s="89"/>
      <c r="N149" s="90"/>
      <c r="O149" s="90"/>
      <c r="P149" s="91" t="str">
        <f>IF('SAISIE ASL'!G149=1,H149,"")</f>
        <v/>
      </c>
      <c r="Q149" s="91"/>
      <c r="R149" s="91" t="str">
        <f>IF('SAISIE ASL'!G149=1,J149,"")</f>
        <v/>
      </c>
      <c r="S149" s="91"/>
      <c r="T149" s="91" t="str">
        <f>IF('SAISIE ASL'!G149=1,L149,"")</f>
        <v/>
      </c>
      <c r="U149" s="92"/>
      <c r="V149" s="93"/>
      <c r="W149" s="91"/>
      <c r="X149" s="91" t="str">
        <f>IF('SAISIE ASL'!G149=2,H149,"")</f>
        <v/>
      </c>
      <c r="Y149" s="91"/>
      <c r="Z149" s="91" t="str">
        <f>IF('SAISIE ASL'!G149=2,J149,"")</f>
        <v/>
      </c>
      <c r="AA149" s="91"/>
      <c r="AB149" s="91" t="str">
        <f>IF('SAISIE ASL'!G149=2,L149,"")</f>
        <v/>
      </c>
      <c r="AC149" s="92"/>
      <c r="AD149" s="93"/>
      <c r="AE149" s="91"/>
      <c r="AF149" s="91" t="str">
        <f>IF('SAISIE ASL'!G149=3,H149,"")</f>
        <v/>
      </c>
      <c r="AG149" s="91"/>
      <c r="AH149" s="91" t="str">
        <f>IF('SAISIE ASL'!G149=3,J149,"")</f>
        <v/>
      </c>
      <c r="AI149" s="91"/>
      <c r="AJ149" s="91" t="str">
        <f>IF('SAISIE ASL'!G149=3,L149,"")</f>
        <v/>
      </c>
      <c r="AK149" s="92"/>
      <c r="AL149" s="93"/>
      <c r="AM149" s="91"/>
      <c r="AN149" s="91" t="str">
        <f>IF('SAISIE ASL'!G149=4,H149,"")</f>
        <v/>
      </c>
      <c r="AO149" s="91"/>
      <c r="AP149" s="91" t="str">
        <f>IF('SAISIE ASL'!G149=4,J149,"")</f>
        <v/>
      </c>
      <c r="AQ149" s="91"/>
      <c r="AR149" s="91" t="str">
        <f>IF('SAISIE ASL'!G149=4,L149,"")</f>
        <v/>
      </c>
      <c r="AS149" s="92"/>
      <c r="AT149" s="93"/>
      <c r="AU149" s="89"/>
      <c r="AV149" s="91">
        <f>IF('SAISIE ASL'!G149=5,H149,"")</f>
        <v>3</v>
      </c>
      <c r="AW149" s="91"/>
      <c r="AX149" s="91">
        <f>IF('SAISIE ASL'!G149=5,J149,"")</f>
        <v>0</v>
      </c>
      <c r="AY149" s="91"/>
      <c r="AZ149" s="91">
        <f>IF('SAISIE ASL'!G149=5,L149,"")</f>
        <v>3</v>
      </c>
      <c r="BA149" s="92"/>
      <c r="BB149" s="93"/>
      <c r="BC149" s="89"/>
      <c r="BD149" s="91" t="str">
        <f>IF('SAISIE ASL'!A149=31,H149,"")</f>
        <v/>
      </c>
      <c r="BE149" s="91"/>
      <c r="BF149" s="91" t="str">
        <f>IF('SAISIE ASL'!A149=31,J149,"")</f>
        <v/>
      </c>
      <c r="BG149" s="91"/>
      <c r="BH149" s="91" t="str">
        <f>IF('SAISIE ASL'!A149=31,L149,"")</f>
        <v/>
      </c>
      <c r="BI149" s="92"/>
      <c r="BJ149" s="93"/>
      <c r="BK149" s="94"/>
      <c r="BL149" s="91" t="str">
        <f>IF('SAISIE ASL'!A149=32,H149,"")</f>
        <v/>
      </c>
      <c r="BM149" s="91"/>
      <c r="BN149" s="91" t="str">
        <f>IF('SAISIE ASL'!A149=32,J149,"")</f>
        <v/>
      </c>
      <c r="BO149" s="91"/>
      <c r="BP149" s="91" t="str">
        <f>IF('SAISIE ASL'!A149=32,L149,"")</f>
        <v/>
      </c>
      <c r="BQ149" s="92"/>
      <c r="BR149" s="93"/>
      <c r="BS149" s="85"/>
      <c r="BT149" s="91" t="str">
        <f>IF('SAISIE ASL'!A149=33,H149,"")</f>
        <v/>
      </c>
      <c r="BU149" s="91"/>
      <c r="BV149" s="91" t="str">
        <f>IF('SAISIE ASL'!A149=33,J149,"")</f>
        <v/>
      </c>
      <c r="BW149" s="91"/>
      <c r="BX149" s="91" t="str">
        <f>IF('SAISIE ASL'!A149=33,L149,"")</f>
        <v/>
      </c>
      <c r="BY149" s="92"/>
      <c r="BZ149" s="93"/>
    </row>
    <row r="150" spans="1:78" ht="15" x14ac:dyDescent="0.2">
      <c r="A150">
        <f>'SAISIE ASL'!J150</f>
        <v>29</v>
      </c>
      <c r="B150">
        <f>'SAISIE ASL'!K150</f>
        <v>125</v>
      </c>
      <c r="C150" t="str">
        <f>'SAISIE ASL'!L150</f>
        <v>La tenue corporelle et vestimentaire du professionnel est propre, soignée, adaptée à la pratique. Il est facilement identifiable</v>
      </c>
      <c r="D150">
        <f>'SAISIE ASL'!M150</f>
        <v>3</v>
      </c>
      <c r="E150" t="str">
        <f>'SAISIE ASL'!N150</f>
        <v>OUI</v>
      </c>
      <c r="F150" s="89">
        <f>'SAISIE ASL'!M150</f>
        <v>3</v>
      </c>
      <c r="G150" s="89">
        <f>IF('SAISIE ASL'!N150="OUI",1,IF('SAISIE ASL'!N150="NON",0,IF('SAISIE ASL'!N150="Non Mesuré","",0)))</f>
        <v>1</v>
      </c>
      <c r="H150" s="89">
        <f>IF('SAISIE ASL'!N150&lt;&gt;"Non Mesuré",F150*G150,"")</f>
        <v>3</v>
      </c>
      <c r="I150" s="89"/>
      <c r="J150" s="89">
        <f>IF('SAISIE ASL'!N150="Non Mesuré",F150,0)</f>
        <v>0</v>
      </c>
      <c r="K150" s="89"/>
      <c r="L150" s="89">
        <f t="shared" si="9"/>
        <v>3</v>
      </c>
      <c r="M150" s="89"/>
      <c r="N150" s="90"/>
      <c r="O150" s="90"/>
      <c r="P150" s="91" t="str">
        <f>IF('SAISIE ASL'!G150=1,H150,"")</f>
        <v/>
      </c>
      <c r="Q150" s="91"/>
      <c r="R150" s="91" t="str">
        <f>IF('SAISIE ASL'!G150=1,J150,"")</f>
        <v/>
      </c>
      <c r="S150" s="91"/>
      <c r="T150" s="91" t="str">
        <f>IF('SAISIE ASL'!G150=1,L150,"")</f>
        <v/>
      </c>
      <c r="U150" s="92"/>
      <c r="V150" s="93"/>
      <c r="W150" s="91"/>
      <c r="X150" s="91">
        <f>IF('SAISIE ASL'!G150=2,H150,"")</f>
        <v>3</v>
      </c>
      <c r="Y150" s="91"/>
      <c r="Z150" s="91">
        <f>IF('SAISIE ASL'!G150=2,J150,"")</f>
        <v>0</v>
      </c>
      <c r="AA150" s="91"/>
      <c r="AB150" s="91">
        <f>IF('SAISIE ASL'!G150=2,L150,"")</f>
        <v>3</v>
      </c>
      <c r="AC150" s="92"/>
      <c r="AD150" s="93"/>
      <c r="AE150" s="91"/>
      <c r="AF150" s="91" t="str">
        <f>IF('SAISIE ASL'!G150=3,H150,"")</f>
        <v/>
      </c>
      <c r="AG150" s="91"/>
      <c r="AH150" s="91" t="str">
        <f>IF('SAISIE ASL'!G150=3,J150,"")</f>
        <v/>
      </c>
      <c r="AI150" s="91"/>
      <c r="AJ150" s="91" t="str">
        <f>IF('SAISIE ASL'!G150=3,L150,"")</f>
        <v/>
      </c>
      <c r="AK150" s="92"/>
      <c r="AL150" s="93"/>
      <c r="AM150" s="91"/>
      <c r="AN150" s="91" t="str">
        <f>IF('SAISIE ASL'!G150=4,H150,"")</f>
        <v/>
      </c>
      <c r="AO150" s="91"/>
      <c r="AP150" s="91" t="str">
        <f>IF('SAISIE ASL'!G150=4,J150,"")</f>
        <v/>
      </c>
      <c r="AQ150" s="91"/>
      <c r="AR150" s="91" t="str">
        <f>IF('SAISIE ASL'!G150=4,L150,"")</f>
        <v/>
      </c>
      <c r="AS150" s="92"/>
      <c r="AT150" s="93"/>
      <c r="AU150" s="89"/>
      <c r="AV150" s="91" t="str">
        <f>IF('SAISIE ASL'!G150=5,H150,"")</f>
        <v/>
      </c>
      <c r="AW150" s="91"/>
      <c r="AX150" s="91" t="str">
        <f>IF('SAISIE ASL'!G150=5,J150,"")</f>
        <v/>
      </c>
      <c r="AY150" s="91"/>
      <c r="AZ150" s="91" t="str">
        <f>IF('SAISIE ASL'!G150=5,L150,"")</f>
        <v/>
      </c>
      <c r="BA150" s="92"/>
      <c r="BB150" s="93"/>
      <c r="BC150" s="89"/>
      <c r="BD150" s="91" t="str">
        <f>IF('SAISIE ASL'!A150=31,H150,"")</f>
        <v/>
      </c>
      <c r="BE150" s="91"/>
      <c r="BF150" s="91" t="str">
        <f>IF('SAISIE ASL'!A150=31,J150,"")</f>
        <v/>
      </c>
      <c r="BG150" s="91"/>
      <c r="BH150" s="91" t="str">
        <f>IF('SAISIE ASL'!A150=31,L150,"")</f>
        <v/>
      </c>
      <c r="BI150" s="92"/>
      <c r="BJ150" s="93"/>
      <c r="BK150" s="94"/>
      <c r="BL150" s="91" t="str">
        <f>IF('SAISIE ASL'!A150=32,H150,"")</f>
        <v/>
      </c>
      <c r="BM150" s="91"/>
      <c r="BN150" s="91" t="str">
        <f>IF('SAISIE ASL'!A150=32,J150,"")</f>
        <v/>
      </c>
      <c r="BO150" s="91"/>
      <c r="BP150" s="91" t="str">
        <f>IF('SAISIE ASL'!A150=32,L150,"")</f>
        <v/>
      </c>
      <c r="BQ150" s="92"/>
      <c r="BR150" s="93"/>
      <c r="BS150" s="85"/>
      <c r="BT150" s="91" t="str">
        <f>IF('SAISIE ASL'!A150=33,H150,"")</f>
        <v/>
      </c>
      <c r="BU150" s="91"/>
      <c r="BV150" s="91" t="str">
        <f>IF('SAISIE ASL'!A150=33,J150,"")</f>
        <v/>
      </c>
      <c r="BW150" s="91"/>
      <c r="BX150" s="91" t="str">
        <f>IF('SAISIE ASL'!A150=33,L150,"")</f>
        <v/>
      </c>
      <c r="BY150" s="92"/>
      <c r="BZ150" s="93"/>
    </row>
    <row r="151" spans="1:78" ht="15" x14ac:dyDescent="0.2">
      <c r="A151">
        <f>'SAISIE ASL'!J151</f>
        <v>40</v>
      </c>
      <c r="B151">
        <f>'SAISIE ASL'!K151</f>
        <v>126</v>
      </c>
      <c r="C151" t="str">
        <f>'SAISIE ASL'!L151</f>
        <v xml:space="preserve">Le professionnel salue les clients à l'arrivée de manière cordiale </v>
      </c>
      <c r="D151">
        <f>'SAISIE ASL'!M151</f>
        <v>9</v>
      </c>
      <c r="E151" t="str">
        <f>'SAISIE ASL'!N151</f>
        <v>Très Satisfaisant</v>
      </c>
      <c r="F151" s="89">
        <f>'SAISIE ASL'!M151</f>
        <v>9</v>
      </c>
      <c r="G151" s="89">
        <f>IF('SAISIE ASL'!N151="Très Satisfaisant",1,IF('SAISIE ASL'!N151="Satisfaisant",0.75,IF('SAISIE ASL'!N151="Insatisfaisant",0.25,IF('SAISIE ASL'!N151="Très Insatisfaisant",0,IF('SAISIE ASL'!N151="Non Mesuré","",0)))))</f>
        <v>1</v>
      </c>
      <c r="H151" s="89">
        <f>IF('SAISIE ASL'!N151&lt;&gt;"Non Mesuré",F151*G151,"")</f>
        <v>9</v>
      </c>
      <c r="I151" s="89"/>
      <c r="J151" s="89">
        <f>IF('SAISIE ASL'!N151="Non Mesuré",F151,0)</f>
        <v>0</v>
      </c>
      <c r="K151" s="89"/>
      <c r="L151" s="89">
        <f t="shared" si="9"/>
        <v>9</v>
      </c>
      <c r="M151" s="89"/>
      <c r="N151" s="90"/>
      <c r="O151" s="90"/>
      <c r="P151" s="91" t="str">
        <f>IF('SAISIE ASL'!G151=1,H151,"")</f>
        <v/>
      </c>
      <c r="Q151" s="91"/>
      <c r="R151" s="91" t="str">
        <f>IF('SAISIE ASL'!G151=1,J151,"")</f>
        <v/>
      </c>
      <c r="S151" s="91"/>
      <c r="T151" s="91" t="str">
        <f>IF('SAISIE ASL'!G151=1,L151,"")</f>
        <v/>
      </c>
      <c r="U151" s="92"/>
      <c r="V151" s="93"/>
      <c r="W151" s="91"/>
      <c r="X151" s="91">
        <f>IF('SAISIE ASL'!G151=2,H151,"")</f>
        <v>9</v>
      </c>
      <c r="Y151" s="91"/>
      <c r="Z151" s="91">
        <f>IF('SAISIE ASL'!G151=2,J151,"")</f>
        <v>0</v>
      </c>
      <c r="AA151" s="91"/>
      <c r="AB151" s="91">
        <f>IF('SAISIE ASL'!G151=2,L151,"")</f>
        <v>9</v>
      </c>
      <c r="AC151" s="92"/>
      <c r="AD151" s="93"/>
      <c r="AE151" s="91"/>
      <c r="AF151" s="91" t="str">
        <f>IF('SAISIE ASL'!G151=3,H151,"")</f>
        <v/>
      </c>
      <c r="AG151" s="91"/>
      <c r="AH151" s="91" t="str">
        <f>IF('SAISIE ASL'!G151=3,J151,"")</f>
        <v/>
      </c>
      <c r="AI151" s="91"/>
      <c r="AJ151" s="91" t="str">
        <f>IF('SAISIE ASL'!G151=3,L151,"")</f>
        <v/>
      </c>
      <c r="AK151" s="92"/>
      <c r="AL151" s="93"/>
      <c r="AM151" s="91"/>
      <c r="AN151" s="91" t="str">
        <f>IF('SAISIE ASL'!G151=4,H151,"")</f>
        <v/>
      </c>
      <c r="AO151" s="91"/>
      <c r="AP151" s="91" t="str">
        <f>IF('SAISIE ASL'!G151=4,J151,"")</f>
        <v/>
      </c>
      <c r="AQ151" s="91"/>
      <c r="AR151" s="91" t="str">
        <f>IF('SAISIE ASL'!G151=4,L151,"")</f>
        <v/>
      </c>
      <c r="AS151" s="92"/>
      <c r="AT151" s="93"/>
      <c r="AU151" s="89"/>
      <c r="AV151" s="91" t="str">
        <f>IF('SAISIE ASL'!G151=5,H151,"")</f>
        <v/>
      </c>
      <c r="AW151" s="91"/>
      <c r="AX151" s="91" t="str">
        <f>IF('SAISIE ASL'!G151=5,J151,"")</f>
        <v/>
      </c>
      <c r="AY151" s="91"/>
      <c r="AZ151" s="91" t="str">
        <f>IF('SAISIE ASL'!G151=5,L151,"")</f>
        <v/>
      </c>
      <c r="BA151" s="92"/>
      <c r="BB151" s="93"/>
      <c r="BC151" s="89"/>
      <c r="BD151" s="91" t="str">
        <f>IF('SAISIE ASL'!A151=31,H151,"")</f>
        <v/>
      </c>
      <c r="BE151" s="91"/>
      <c r="BF151" s="91" t="str">
        <f>IF('SAISIE ASL'!A151=31,J151,"")</f>
        <v/>
      </c>
      <c r="BG151" s="91"/>
      <c r="BH151" s="91" t="str">
        <f>IF('SAISIE ASL'!A151=31,L151,"")</f>
        <v/>
      </c>
      <c r="BI151" s="92"/>
      <c r="BJ151" s="93"/>
      <c r="BK151" s="94"/>
      <c r="BL151" s="91" t="str">
        <f>IF('SAISIE ASL'!A151=32,H151,"")</f>
        <v/>
      </c>
      <c r="BM151" s="91"/>
      <c r="BN151" s="91" t="str">
        <f>IF('SAISIE ASL'!A151=32,J151,"")</f>
        <v/>
      </c>
      <c r="BO151" s="91"/>
      <c r="BP151" s="91" t="str">
        <f>IF('SAISIE ASL'!A151=32,L151,"")</f>
        <v/>
      </c>
      <c r="BQ151" s="92"/>
      <c r="BR151" s="93"/>
      <c r="BS151" s="85"/>
      <c r="BT151" s="91" t="str">
        <f>IF('SAISIE ASL'!A151=33,H151,"")</f>
        <v/>
      </c>
      <c r="BU151" s="91"/>
      <c r="BV151" s="91" t="str">
        <f>IF('SAISIE ASL'!A151=33,J151,"")</f>
        <v/>
      </c>
      <c r="BW151" s="91"/>
      <c r="BX151" s="91" t="str">
        <f>IF('SAISIE ASL'!A151=33,L151,"")</f>
        <v/>
      </c>
      <c r="BY151" s="92"/>
      <c r="BZ151" s="93"/>
    </row>
    <row r="152" spans="1:78" ht="15" x14ac:dyDescent="0.2">
      <c r="A152">
        <f>'SAISIE ASL'!J152</f>
        <v>21</v>
      </c>
      <c r="B152">
        <f>'SAISIE ASL'!K152</f>
        <v>127</v>
      </c>
      <c r="C152" t="str">
        <f>'SAISIE ASL'!L152</f>
        <v>Le professionnel présente le déroulement de l'activité.</v>
      </c>
      <c r="D152">
        <f>'SAISIE ASL'!M152</f>
        <v>3</v>
      </c>
      <c r="E152" t="str">
        <f>'SAISIE ASL'!N152</f>
        <v>OUI</v>
      </c>
      <c r="F152" s="89">
        <f>'SAISIE ASL'!M152</f>
        <v>3</v>
      </c>
      <c r="G152" s="89">
        <f>IF('SAISIE ASL'!N152="OUI",1,IF('SAISIE ASL'!N152="NON",0,IF('SAISIE ASL'!N152="Non Mesuré","",0)))</f>
        <v>1</v>
      </c>
      <c r="H152" s="89">
        <f>IF('SAISIE ASL'!N152&lt;&gt;"Non Mesuré",F152*G152,"")</f>
        <v>3</v>
      </c>
      <c r="I152" s="89"/>
      <c r="J152" s="89">
        <f>IF('SAISIE ASL'!N152="Non Mesuré",F152,0)</f>
        <v>0</v>
      </c>
      <c r="K152" s="89"/>
      <c r="L152" s="89">
        <f t="shared" si="9"/>
        <v>3</v>
      </c>
      <c r="M152" s="89"/>
      <c r="N152" s="90"/>
      <c r="O152" s="90"/>
      <c r="P152" s="91" t="str">
        <f>IF('SAISIE ASL'!G152=1,H152,"")</f>
        <v/>
      </c>
      <c r="Q152" s="91"/>
      <c r="R152" s="91" t="str">
        <f>IF('SAISIE ASL'!G152=1,J152,"")</f>
        <v/>
      </c>
      <c r="S152" s="91"/>
      <c r="T152" s="91" t="str">
        <f>IF('SAISIE ASL'!G152=1,L152,"")</f>
        <v/>
      </c>
      <c r="U152" s="92"/>
      <c r="V152" s="93"/>
      <c r="W152" s="91"/>
      <c r="X152" s="91">
        <f>IF('SAISIE ASL'!G152=2,H152,"")</f>
        <v>3</v>
      </c>
      <c r="Y152" s="91"/>
      <c r="Z152" s="91">
        <f>IF('SAISIE ASL'!G152=2,J152,"")</f>
        <v>0</v>
      </c>
      <c r="AA152" s="91"/>
      <c r="AB152" s="91">
        <f>IF('SAISIE ASL'!G152=2,L152,"")</f>
        <v>3</v>
      </c>
      <c r="AC152" s="92"/>
      <c r="AD152" s="93"/>
      <c r="AE152" s="91"/>
      <c r="AF152" s="91" t="str">
        <f>IF('SAISIE ASL'!G152=3,H152,"")</f>
        <v/>
      </c>
      <c r="AG152" s="91"/>
      <c r="AH152" s="91" t="str">
        <f>IF('SAISIE ASL'!G152=3,J152,"")</f>
        <v/>
      </c>
      <c r="AI152" s="91"/>
      <c r="AJ152" s="91" t="str">
        <f>IF('SAISIE ASL'!G152=3,L152,"")</f>
        <v/>
      </c>
      <c r="AK152" s="92"/>
      <c r="AL152" s="93"/>
      <c r="AM152" s="91"/>
      <c r="AN152" s="91" t="str">
        <f>IF('SAISIE ASL'!G152=4,H152,"")</f>
        <v/>
      </c>
      <c r="AO152" s="91"/>
      <c r="AP152" s="91" t="str">
        <f>IF('SAISIE ASL'!G152=4,J152,"")</f>
        <v/>
      </c>
      <c r="AQ152" s="91"/>
      <c r="AR152" s="91" t="str">
        <f>IF('SAISIE ASL'!G152=4,L152,"")</f>
        <v/>
      </c>
      <c r="AS152" s="92"/>
      <c r="AT152" s="93"/>
      <c r="AU152" s="89"/>
      <c r="AV152" s="91" t="str">
        <f>IF('SAISIE ASL'!G152=5,H152,"")</f>
        <v/>
      </c>
      <c r="AW152" s="91"/>
      <c r="AX152" s="91" t="str">
        <f>IF('SAISIE ASL'!G152=5,J152,"")</f>
        <v/>
      </c>
      <c r="AY152" s="91"/>
      <c r="AZ152" s="91" t="str">
        <f>IF('SAISIE ASL'!G152=5,L152,"")</f>
        <v/>
      </c>
      <c r="BA152" s="92"/>
      <c r="BB152" s="93"/>
      <c r="BC152" s="89"/>
      <c r="BD152" s="91" t="str">
        <f>IF('SAISIE ASL'!A152=31,H152,"")</f>
        <v/>
      </c>
      <c r="BE152" s="91"/>
      <c r="BF152" s="91" t="str">
        <f>IF('SAISIE ASL'!A152=31,J152,"")</f>
        <v/>
      </c>
      <c r="BG152" s="91"/>
      <c r="BH152" s="91" t="str">
        <f>IF('SAISIE ASL'!A152=31,L152,"")</f>
        <v/>
      </c>
      <c r="BI152" s="92"/>
      <c r="BJ152" s="93"/>
      <c r="BK152" s="94"/>
      <c r="BL152" s="91" t="str">
        <f>IF('SAISIE ASL'!A152=32,H152,"")</f>
        <v/>
      </c>
      <c r="BM152" s="91"/>
      <c r="BN152" s="91" t="str">
        <f>IF('SAISIE ASL'!A152=32,J152,"")</f>
        <v/>
      </c>
      <c r="BO152" s="91"/>
      <c r="BP152" s="91" t="str">
        <f>IF('SAISIE ASL'!A152=32,L152,"")</f>
        <v/>
      </c>
      <c r="BQ152" s="92"/>
      <c r="BR152" s="93"/>
      <c r="BS152" s="85"/>
      <c r="BT152" s="91" t="str">
        <f>IF('SAISIE ASL'!A152=33,H152,"")</f>
        <v/>
      </c>
      <c r="BU152" s="91"/>
      <c r="BV152" s="91" t="str">
        <f>IF('SAISIE ASL'!A152=33,J152,"")</f>
        <v/>
      </c>
      <c r="BW152" s="91"/>
      <c r="BX152" s="91" t="str">
        <f>IF('SAISIE ASL'!A152=33,L152,"")</f>
        <v/>
      </c>
      <c r="BY152" s="92"/>
      <c r="BZ152" s="93"/>
    </row>
    <row r="153" spans="1:78" ht="15" x14ac:dyDescent="0.2">
      <c r="A153">
        <f>'SAISIE ASL'!J153</f>
        <v>21</v>
      </c>
      <c r="B153">
        <f>'SAISIE ASL'!K153</f>
        <v>128</v>
      </c>
      <c r="C153" t="str">
        <f>'SAISIE ASL'!L153</f>
        <v>Le professionnel s'informe des connaissances et des pratiques des participants</v>
      </c>
      <c r="D153">
        <f>'SAISIE ASL'!M153</f>
        <v>3</v>
      </c>
      <c r="E153" t="str">
        <f>'SAISIE ASL'!N153</f>
        <v>OUI</v>
      </c>
      <c r="F153" s="89">
        <f>'SAISIE ASL'!M153</f>
        <v>3</v>
      </c>
      <c r="G153" s="89">
        <f>IF('SAISIE ASL'!N153="OUI",1,IF('SAISIE ASL'!N153="NON",0,IF('SAISIE ASL'!N153="Non Mesuré","",0)))</f>
        <v>1</v>
      </c>
      <c r="H153" s="89">
        <f>IF('SAISIE ASL'!N153&lt;&gt;"Non Mesuré",F153*G153,"")</f>
        <v>3</v>
      </c>
      <c r="I153" s="89"/>
      <c r="J153" s="89">
        <f>IF('SAISIE ASL'!N153="Non Mesuré",F153,0)</f>
        <v>0</v>
      </c>
      <c r="K153" s="89"/>
      <c r="L153" s="89">
        <f t="shared" si="9"/>
        <v>3</v>
      </c>
      <c r="M153" s="89"/>
      <c r="N153" s="90"/>
      <c r="O153" s="90"/>
      <c r="P153" s="91" t="str">
        <f>IF('SAISIE ASL'!G153=1,H153,"")</f>
        <v/>
      </c>
      <c r="Q153" s="91"/>
      <c r="R153" s="91" t="str">
        <f>IF('SAISIE ASL'!G153=1,J153,"")</f>
        <v/>
      </c>
      <c r="S153" s="91"/>
      <c r="T153" s="91" t="str">
        <f>IF('SAISIE ASL'!G153=1,L153,"")</f>
        <v/>
      </c>
      <c r="U153" s="92"/>
      <c r="V153" s="93"/>
      <c r="W153" s="91"/>
      <c r="X153" s="91">
        <f>IF('SAISIE ASL'!G153=2,H153,"")</f>
        <v>3</v>
      </c>
      <c r="Y153" s="91"/>
      <c r="Z153" s="91">
        <f>IF('SAISIE ASL'!G153=2,J153,"")</f>
        <v>0</v>
      </c>
      <c r="AA153" s="91"/>
      <c r="AB153" s="91">
        <f>IF('SAISIE ASL'!G153=2,L153,"")</f>
        <v>3</v>
      </c>
      <c r="AC153" s="92"/>
      <c r="AD153" s="93"/>
      <c r="AE153" s="91"/>
      <c r="AF153" s="91" t="str">
        <f>IF('SAISIE ASL'!G153=3,H153,"")</f>
        <v/>
      </c>
      <c r="AG153" s="91"/>
      <c r="AH153" s="91" t="str">
        <f>IF('SAISIE ASL'!G153=3,J153,"")</f>
        <v/>
      </c>
      <c r="AI153" s="91"/>
      <c r="AJ153" s="91" t="str">
        <f>IF('SAISIE ASL'!G153=3,L153,"")</f>
        <v/>
      </c>
      <c r="AK153" s="92"/>
      <c r="AL153" s="93"/>
      <c r="AM153" s="91"/>
      <c r="AN153" s="91" t="str">
        <f>IF('SAISIE ASL'!G153=4,H153,"")</f>
        <v/>
      </c>
      <c r="AO153" s="91"/>
      <c r="AP153" s="91" t="str">
        <f>IF('SAISIE ASL'!G153=4,J153,"")</f>
        <v/>
      </c>
      <c r="AQ153" s="91"/>
      <c r="AR153" s="91" t="str">
        <f>IF('SAISIE ASL'!G153=4,L153,"")</f>
        <v/>
      </c>
      <c r="AS153" s="92"/>
      <c r="AT153" s="93"/>
      <c r="AU153" s="89"/>
      <c r="AV153" s="91" t="str">
        <f>IF('SAISIE ASL'!G153=5,H153,"")</f>
        <v/>
      </c>
      <c r="AW153" s="91"/>
      <c r="AX153" s="91" t="str">
        <f>IF('SAISIE ASL'!G153=5,J153,"")</f>
        <v/>
      </c>
      <c r="AY153" s="91"/>
      <c r="AZ153" s="91" t="str">
        <f>IF('SAISIE ASL'!G153=5,L153,"")</f>
        <v/>
      </c>
      <c r="BA153" s="92"/>
      <c r="BB153" s="93"/>
      <c r="BC153" s="89"/>
      <c r="BD153" s="91" t="str">
        <f>IF('SAISIE ASL'!A153=31,H153,"")</f>
        <v/>
      </c>
      <c r="BE153" s="91"/>
      <c r="BF153" s="91" t="str">
        <f>IF('SAISIE ASL'!A153=31,J153,"")</f>
        <v/>
      </c>
      <c r="BG153" s="91"/>
      <c r="BH153" s="91" t="str">
        <f>IF('SAISIE ASL'!A153=31,L153,"")</f>
        <v/>
      </c>
      <c r="BI153" s="92"/>
      <c r="BJ153" s="93"/>
      <c r="BK153" s="94"/>
      <c r="BL153" s="91" t="str">
        <f>IF('SAISIE ASL'!A153=32,H153,"")</f>
        <v/>
      </c>
      <c r="BM153" s="91"/>
      <c r="BN153" s="91" t="str">
        <f>IF('SAISIE ASL'!A153=32,J153,"")</f>
        <v/>
      </c>
      <c r="BO153" s="91"/>
      <c r="BP153" s="91" t="str">
        <f>IF('SAISIE ASL'!A153=32,L153,"")</f>
        <v/>
      </c>
      <c r="BQ153" s="92"/>
      <c r="BR153" s="93"/>
      <c r="BS153" s="85"/>
      <c r="BT153" s="91" t="str">
        <f>IF('SAISIE ASL'!A153=33,H153,"")</f>
        <v/>
      </c>
      <c r="BU153" s="91"/>
      <c r="BV153" s="91" t="str">
        <f>IF('SAISIE ASL'!A153=33,J153,"")</f>
        <v/>
      </c>
      <c r="BW153" s="91"/>
      <c r="BX153" s="91" t="str">
        <f>IF('SAISIE ASL'!A153=33,L153,"")</f>
        <v/>
      </c>
      <c r="BY153" s="92"/>
      <c r="BZ153" s="93"/>
    </row>
    <row r="154" spans="1:78" ht="15" x14ac:dyDescent="0.2">
      <c r="A154">
        <f>'SAISIE ASL'!J154</f>
        <v>29</v>
      </c>
      <c r="B154">
        <f>'SAISIE ASL'!K154</f>
        <v>129</v>
      </c>
      <c r="C154" t="str">
        <f>'SAISIE ASL'!L154</f>
        <v>Le professionnel vérifie que la tenue et le matériel du client sont adaptés à l'activité. Si nécessaire une aide est proposée au client pour l'équiper.</v>
      </c>
      <c r="D154">
        <f>'SAISIE ASL'!M154</f>
        <v>3</v>
      </c>
      <c r="E154" t="str">
        <f>'SAISIE ASL'!N154</f>
        <v>OUI</v>
      </c>
      <c r="F154" s="89">
        <f>'SAISIE ASL'!M154</f>
        <v>3</v>
      </c>
      <c r="G154" s="89">
        <f>IF('SAISIE ASL'!N154="OUI",1,IF('SAISIE ASL'!N154="NON",0,IF('SAISIE ASL'!N154="Non Mesuré","",0)))</f>
        <v>1</v>
      </c>
      <c r="H154" s="89">
        <f>IF('SAISIE ASL'!N154&lt;&gt;"Non Mesuré",F154*G154,"")</f>
        <v>3</v>
      </c>
      <c r="I154" s="89"/>
      <c r="J154" s="89">
        <f>IF('SAISIE ASL'!N154="Non Mesuré",F154,0)</f>
        <v>0</v>
      </c>
      <c r="K154" s="89"/>
      <c r="L154" s="89">
        <f t="shared" si="9"/>
        <v>3</v>
      </c>
      <c r="M154" s="89"/>
      <c r="N154" s="90"/>
      <c r="O154" s="90"/>
      <c r="P154" s="91" t="str">
        <f>IF('SAISIE ASL'!G154=1,H154,"")</f>
        <v/>
      </c>
      <c r="Q154" s="91"/>
      <c r="R154" s="91" t="str">
        <f>IF('SAISIE ASL'!G154=1,J154,"")</f>
        <v/>
      </c>
      <c r="S154" s="91"/>
      <c r="T154" s="91" t="str">
        <f>IF('SAISIE ASL'!G154=1,L154,"")</f>
        <v/>
      </c>
      <c r="U154" s="92"/>
      <c r="V154" s="93"/>
      <c r="W154" s="91"/>
      <c r="X154" s="91">
        <f>IF('SAISIE ASL'!G154=2,H154,"")</f>
        <v>3</v>
      </c>
      <c r="Y154" s="91"/>
      <c r="Z154" s="91">
        <f>IF('SAISIE ASL'!G154=2,J154,"")</f>
        <v>0</v>
      </c>
      <c r="AA154" s="91"/>
      <c r="AB154" s="91">
        <f>IF('SAISIE ASL'!G154=2,L154,"")</f>
        <v>3</v>
      </c>
      <c r="AC154" s="92"/>
      <c r="AD154" s="93"/>
      <c r="AE154" s="91"/>
      <c r="AF154" s="91" t="str">
        <f>IF('SAISIE ASL'!G154=3,H154,"")</f>
        <v/>
      </c>
      <c r="AG154" s="91"/>
      <c r="AH154" s="91" t="str">
        <f>IF('SAISIE ASL'!G154=3,J154,"")</f>
        <v/>
      </c>
      <c r="AI154" s="91"/>
      <c r="AJ154" s="91" t="str">
        <f>IF('SAISIE ASL'!G154=3,L154,"")</f>
        <v/>
      </c>
      <c r="AK154" s="92"/>
      <c r="AL154" s="93"/>
      <c r="AM154" s="91"/>
      <c r="AN154" s="91" t="str">
        <f>IF('SAISIE ASL'!G154=4,H154,"")</f>
        <v/>
      </c>
      <c r="AO154" s="91"/>
      <c r="AP154" s="91" t="str">
        <f>IF('SAISIE ASL'!G154=4,J154,"")</f>
        <v/>
      </c>
      <c r="AQ154" s="91"/>
      <c r="AR154" s="91" t="str">
        <f>IF('SAISIE ASL'!G154=4,L154,"")</f>
        <v/>
      </c>
      <c r="AS154" s="92"/>
      <c r="AT154" s="93"/>
      <c r="AU154" s="89"/>
      <c r="AV154" s="91" t="str">
        <f>IF('SAISIE ASL'!G154=5,H154,"")</f>
        <v/>
      </c>
      <c r="AW154" s="91"/>
      <c r="AX154" s="91" t="str">
        <f>IF('SAISIE ASL'!G154=5,J154,"")</f>
        <v/>
      </c>
      <c r="AY154" s="91"/>
      <c r="AZ154" s="91" t="str">
        <f>IF('SAISIE ASL'!G154=5,L154,"")</f>
        <v/>
      </c>
      <c r="BA154" s="92"/>
      <c r="BB154" s="93"/>
      <c r="BC154" s="89"/>
      <c r="BD154" s="91" t="str">
        <f>IF('SAISIE ASL'!A154=31,H154,"")</f>
        <v/>
      </c>
      <c r="BE154" s="91"/>
      <c r="BF154" s="91" t="str">
        <f>IF('SAISIE ASL'!A154=31,J154,"")</f>
        <v/>
      </c>
      <c r="BG154" s="91"/>
      <c r="BH154" s="91" t="str">
        <f>IF('SAISIE ASL'!A154=31,L154,"")</f>
        <v/>
      </c>
      <c r="BI154" s="92"/>
      <c r="BJ154" s="93"/>
      <c r="BK154" s="94"/>
      <c r="BL154" s="91" t="str">
        <f>IF('SAISIE ASL'!A154=32,H154,"")</f>
        <v/>
      </c>
      <c r="BM154" s="91"/>
      <c r="BN154" s="91" t="str">
        <f>IF('SAISIE ASL'!A154=32,J154,"")</f>
        <v/>
      </c>
      <c r="BO154" s="91"/>
      <c r="BP154" s="91" t="str">
        <f>IF('SAISIE ASL'!A154=32,L154,"")</f>
        <v/>
      </c>
      <c r="BQ154" s="92"/>
      <c r="BR154" s="93"/>
      <c r="BS154" s="85"/>
      <c r="BT154" s="91" t="str">
        <f>IF('SAISIE ASL'!A154=33,H154,"")</f>
        <v/>
      </c>
      <c r="BU154" s="91"/>
      <c r="BV154" s="91" t="str">
        <f>IF('SAISIE ASL'!A154=33,J154,"")</f>
        <v/>
      </c>
      <c r="BW154" s="91"/>
      <c r="BX154" s="91" t="str">
        <f>IF('SAISIE ASL'!A154=33,L154,"")</f>
        <v/>
      </c>
      <c r="BY154" s="92"/>
      <c r="BZ154" s="93"/>
    </row>
    <row r="155" spans="1:78" ht="15" x14ac:dyDescent="0.2">
      <c r="A155">
        <f>'SAISIE ASL'!J155</f>
        <v>29</v>
      </c>
      <c r="B155">
        <f>'SAISIE ASL'!K155</f>
        <v>130</v>
      </c>
      <c r="C155" t="str">
        <f>'SAISIE ASL'!L155</f>
        <v>Le professionnel présente les consignes d'utilisation du matériel et de l'activité en général (si nécessaire).</v>
      </c>
      <c r="D155">
        <f>'SAISIE ASL'!M155</f>
        <v>3</v>
      </c>
      <c r="E155" t="str">
        <f>'SAISIE ASL'!N155</f>
        <v>OUI</v>
      </c>
      <c r="F155" s="89">
        <f>'SAISIE ASL'!M155</f>
        <v>3</v>
      </c>
      <c r="G155" s="89">
        <f>IF('SAISIE ASL'!N155="OUI",1,IF('SAISIE ASL'!N155="NON",0,IF('SAISIE ASL'!N155="Non Mesuré","",0)))</f>
        <v>1</v>
      </c>
      <c r="H155" s="89">
        <f>IF('SAISIE ASL'!N155&lt;&gt;"Non Mesuré",F155*G155,"")</f>
        <v>3</v>
      </c>
      <c r="I155" s="89"/>
      <c r="J155" s="89">
        <f>IF('SAISIE ASL'!N155="Non Mesuré",F155,0)</f>
        <v>0</v>
      </c>
      <c r="K155" s="89"/>
      <c r="L155" s="89">
        <f t="shared" si="9"/>
        <v>3</v>
      </c>
      <c r="M155" s="89"/>
      <c r="N155" s="90"/>
      <c r="O155" s="90"/>
      <c r="P155" s="91" t="str">
        <f>IF('SAISIE ASL'!G155=1,H155,"")</f>
        <v/>
      </c>
      <c r="Q155" s="91"/>
      <c r="R155" s="91" t="str">
        <f>IF('SAISIE ASL'!G155=1,J155,"")</f>
        <v/>
      </c>
      <c r="S155" s="91"/>
      <c r="T155" s="91" t="str">
        <f>IF('SAISIE ASL'!G155=1,L155,"")</f>
        <v/>
      </c>
      <c r="U155" s="92"/>
      <c r="V155" s="93"/>
      <c r="W155" s="91"/>
      <c r="X155" s="91">
        <f>IF('SAISIE ASL'!G155=2,H155,"")</f>
        <v>3</v>
      </c>
      <c r="Y155" s="91"/>
      <c r="Z155" s="91">
        <f>IF('SAISIE ASL'!G155=2,J155,"")</f>
        <v>0</v>
      </c>
      <c r="AA155" s="91"/>
      <c r="AB155" s="91">
        <f>IF('SAISIE ASL'!G155=2,L155,"")</f>
        <v>3</v>
      </c>
      <c r="AC155" s="92"/>
      <c r="AD155" s="93"/>
      <c r="AE155" s="91"/>
      <c r="AF155" s="91" t="str">
        <f>IF('SAISIE ASL'!G155=3,H155,"")</f>
        <v/>
      </c>
      <c r="AG155" s="91"/>
      <c r="AH155" s="91" t="str">
        <f>IF('SAISIE ASL'!G155=3,J155,"")</f>
        <v/>
      </c>
      <c r="AI155" s="91"/>
      <c r="AJ155" s="91" t="str">
        <f>IF('SAISIE ASL'!G155=3,L155,"")</f>
        <v/>
      </c>
      <c r="AK155" s="92"/>
      <c r="AL155" s="93"/>
      <c r="AM155" s="91"/>
      <c r="AN155" s="91" t="str">
        <f>IF('SAISIE ASL'!G155=4,H155,"")</f>
        <v/>
      </c>
      <c r="AO155" s="91"/>
      <c r="AP155" s="91" t="str">
        <f>IF('SAISIE ASL'!G155=4,J155,"")</f>
        <v/>
      </c>
      <c r="AQ155" s="91"/>
      <c r="AR155" s="91" t="str">
        <f>IF('SAISIE ASL'!G155=4,L155,"")</f>
        <v/>
      </c>
      <c r="AS155" s="92"/>
      <c r="AT155" s="93"/>
      <c r="AU155" s="89"/>
      <c r="AV155" s="91" t="str">
        <f>IF('SAISIE ASL'!G155=5,H155,"")</f>
        <v/>
      </c>
      <c r="AW155" s="91"/>
      <c r="AX155" s="91" t="str">
        <f>IF('SAISIE ASL'!G155=5,J155,"")</f>
        <v/>
      </c>
      <c r="AY155" s="91"/>
      <c r="AZ155" s="91" t="str">
        <f>IF('SAISIE ASL'!G155=5,L155,"")</f>
        <v/>
      </c>
      <c r="BA155" s="92"/>
      <c r="BB155" s="93"/>
      <c r="BC155" s="89"/>
      <c r="BD155" s="91" t="str">
        <f>IF('SAISIE ASL'!A155=31,H155,"")</f>
        <v/>
      </c>
      <c r="BE155" s="91"/>
      <c r="BF155" s="91" t="str">
        <f>IF('SAISIE ASL'!A155=31,J155,"")</f>
        <v/>
      </c>
      <c r="BG155" s="91"/>
      <c r="BH155" s="91" t="str">
        <f>IF('SAISIE ASL'!A155=31,L155,"")</f>
        <v/>
      </c>
      <c r="BI155" s="92"/>
      <c r="BJ155" s="93"/>
      <c r="BK155" s="94"/>
      <c r="BL155" s="91" t="str">
        <f>IF('SAISIE ASL'!A155=32,H155,"")</f>
        <v/>
      </c>
      <c r="BM155" s="91"/>
      <c r="BN155" s="91" t="str">
        <f>IF('SAISIE ASL'!A155=32,J155,"")</f>
        <v/>
      </c>
      <c r="BO155" s="91"/>
      <c r="BP155" s="91" t="str">
        <f>IF('SAISIE ASL'!A155=32,L155,"")</f>
        <v/>
      </c>
      <c r="BQ155" s="92"/>
      <c r="BR155" s="93"/>
      <c r="BS155" s="85"/>
      <c r="BT155" s="91" t="str">
        <f>IF('SAISIE ASL'!A155=33,H155,"")</f>
        <v/>
      </c>
      <c r="BU155" s="91"/>
      <c r="BV155" s="91" t="str">
        <f>IF('SAISIE ASL'!A155=33,J155,"")</f>
        <v/>
      </c>
      <c r="BW155" s="91"/>
      <c r="BX155" s="91" t="str">
        <f>IF('SAISIE ASL'!A155=33,L155,"")</f>
        <v/>
      </c>
      <c r="BY155" s="92"/>
      <c r="BZ155" s="93"/>
    </row>
    <row r="156" spans="1:78" ht="15" x14ac:dyDescent="0.2">
      <c r="A156">
        <f>'SAISIE ASL'!J156</f>
        <v>29</v>
      </c>
      <c r="B156">
        <f>'SAISIE ASL'!K156</f>
        <v>131</v>
      </c>
      <c r="C156" t="str">
        <f>'SAISIE ASL'!L156</f>
        <v>Le professionnel présente les règles de sécurité à respecter lors de l'activité.</v>
      </c>
      <c r="D156">
        <f>'SAISIE ASL'!M156</f>
        <v>3</v>
      </c>
      <c r="E156" t="str">
        <f>'SAISIE ASL'!N156</f>
        <v>OUI</v>
      </c>
      <c r="F156" s="89">
        <f>'SAISIE ASL'!M156</f>
        <v>3</v>
      </c>
      <c r="G156" s="89">
        <f>IF('SAISIE ASL'!N156="OUI",1,IF('SAISIE ASL'!N156="NON",0,IF('SAISIE ASL'!N156="Non Mesuré","",0)))</f>
        <v>1</v>
      </c>
      <c r="H156" s="89">
        <f>IF('SAISIE ASL'!N156&lt;&gt;"Non Mesuré",F156*G156,"")</f>
        <v>3</v>
      </c>
      <c r="I156" s="89"/>
      <c r="J156" s="89">
        <f>IF('SAISIE ASL'!N156="Non Mesuré",F156,0)</f>
        <v>0</v>
      </c>
      <c r="K156" s="89"/>
      <c r="L156" s="89">
        <f t="shared" si="9"/>
        <v>3</v>
      </c>
      <c r="M156" s="89"/>
      <c r="N156" s="90"/>
      <c r="O156" s="90"/>
      <c r="P156" s="91" t="str">
        <f>IF('SAISIE ASL'!G156=1,H156,"")</f>
        <v/>
      </c>
      <c r="Q156" s="91"/>
      <c r="R156" s="91" t="str">
        <f>IF('SAISIE ASL'!G156=1,J156,"")</f>
        <v/>
      </c>
      <c r="S156" s="91"/>
      <c r="T156" s="91" t="str">
        <f>IF('SAISIE ASL'!G156=1,L156,"")</f>
        <v/>
      </c>
      <c r="U156" s="92"/>
      <c r="V156" s="93"/>
      <c r="W156" s="91"/>
      <c r="X156" s="91">
        <f>IF('SAISIE ASL'!G156=2,H156,"")</f>
        <v>3</v>
      </c>
      <c r="Y156" s="91"/>
      <c r="Z156" s="91">
        <f>IF('SAISIE ASL'!G156=2,J156,"")</f>
        <v>0</v>
      </c>
      <c r="AA156" s="91"/>
      <c r="AB156" s="91">
        <f>IF('SAISIE ASL'!G156=2,L156,"")</f>
        <v>3</v>
      </c>
      <c r="AC156" s="92"/>
      <c r="AD156" s="93"/>
      <c r="AE156" s="91"/>
      <c r="AF156" s="91" t="str">
        <f>IF('SAISIE ASL'!G156=3,H156,"")</f>
        <v/>
      </c>
      <c r="AG156" s="91"/>
      <c r="AH156" s="91" t="str">
        <f>IF('SAISIE ASL'!G156=3,J156,"")</f>
        <v/>
      </c>
      <c r="AI156" s="91"/>
      <c r="AJ156" s="91" t="str">
        <f>IF('SAISIE ASL'!G156=3,L156,"")</f>
        <v/>
      </c>
      <c r="AK156" s="92"/>
      <c r="AL156" s="93"/>
      <c r="AM156" s="91"/>
      <c r="AN156" s="91" t="str">
        <f>IF('SAISIE ASL'!G156=4,H156,"")</f>
        <v/>
      </c>
      <c r="AO156" s="91"/>
      <c r="AP156" s="91" t="str">
        <f>IF('SAISIE ASL'!G156=4,J156,"")</f>
        <v/>
      </c>
      <c r="AQ156" s="91"/>
      <c r="AR156" s="91" t="str">
        <f>IF('SAISIE ASL'!G156=4,L156,"")</f>
        <v/>
      </c>
      <c r="AS156" s="92"/>
      <c r="AT156" s="93"/>
      <c r="AU156" s="89"/>
      <c r="AV156" s="91" t="str">
        <f>IF('SAISIE ASL'!G156=5,H156,"")</f>
        <v/>
      </c>
      <c r="AW156" s="91"/>
      <c r="AX156" s="91" t="str">
        <f>IF('SAISIE ASL'!G156=5,J156,"")</f>
        <v/>
      </c>
      <c r="AY156" s="91"/>
      <c r="AZ156" s="91" t="str">
        <f>IF('SAISIE ASL'!G156=5,L156,"")</f>
        <v/>
      </c>
      <c r="BA156" s="92"/>
      <c r="BB156" s="93"/>
      <c r="BC156" s="89"/>
      <c r="BD156" s="91" t="str">
        <f>IF('SAISIE ASL'!A156=31,H156,"")</f>
        <v/>
      </c>
      <c r="BE156" s="91"/>
      <c r="BF156" s="91" t="str">
        <f>IF('SAISIE ASL'!A156=31,J156,"")</f>
        <v/>
      </c>
      <c r="BG156" s="91"/>
      <c r="BH156" s="91" t="str">
        <f>IF('SAISIE ASL'!A156=31,L156,"")</f>
        <v/>
      </c>
      <c r="BI156" s="92"/>
      <c r="BJ156" s="93"/>
      <c r="BK156" s="94"/>
      <c r="BL156" s="91" t="str">
        <f>IF('SAISIE ASL'!A156=32,H156,"")</f>
        <v/>
      </c>
      <c r="BM156" s="91"/>
      <c r="BN156" s="91" t="str">
        <f>IF('SAISIE ASL'!A156=32,J156,"")</f>
        <v/>
      </c>
      <c r="BO156" s="91"/>
      <c r="BP156" s="91" t="str">
        <f>IF('SAISIE ASL'!A156=32,L156,"")</f>
        <v/>
      </c>
      <c r="BQ156" s="92"/>
      <c r="BR156" s="93"/>
      <c r="BS156" s="85"/>
      <c r="BT156" s="91" t="str">
        <f>IF('SAISIE ASL'!A156=33,H156,"")</f>
        <v/>
      </c>
      <c r="BU156" s="91"/>
      <c r="BV156" s="91" t="str">
        <f>IF('SAISIE ASL'!A156=33,J156,"")</f>
        <v/>
      </c>
      <c r="BW156" s="91"/>
      <c r="BX156" s="91" t="str">
        <f>IF('SAISIE ASL'!A156=33,L156,"")</f>
        <v/>
      </c>
      <c r="BY156" s="92"/>
      <c r="BZ156" s="93"/>
    </row>
    <row r="157" spans="1:78" ht="15" x14ac:dyDescent="0.2">
      <c r="A157">
        <f>'SAISIE ASL'!J157</f>
        <v>30</v>
      </c>
      <c r="B157">
        <f>'SAISIE ASL'!K157</f>
        <v>132</v>
      </c>
      <c r="C157" t="str">
        <f>'SAISIE ASL'!L157</f>
        <v>Le professionnel s'assure de la compréhension par le client des règles de sécurité, de la bonne utilisation du matériel et des usages lors de la pratique.</v>
      </c>
      <c r="D157">
        <f>'SAISIE ASL'!M157</f>
        <v>3</v>
      </c>
      <c r="E157" t="str">
        <f>'SAISIE ASL'!N157</f>
        <v>OUI</v>
      </c>
      <c r="F157" s="89">
        <f>'SAISIE ASL'!M157</f>
        <v>3</v>
      </c>
      <c r="G157" s="89">
        <f>IF('SAISIE ASL'!N157="OUI",1,IF('SAISIE ASL'!N157="NON",0,IF('SAISIE ASL'!N157="Non Mesuré","",0)))</f>
        <v>1</v>
      </c>
      <c r="H157" s="89">
        <f>IF('SAISIE ASL'!N157&lt;&gt;"Non Mesuré",F157*G157,"")</f>
        <v>3</v>
      </c>
      <c r="I157" s="89"/>
      <c r="J157" s="89">
        <f>IF('SAISIE ASL'!N157="Non Mesuré",F157,0)</f>
        <v>0</v>
      </c>
      <c r="K157" s="89"/>
      <c r="L157" s="89">
        <f t="shared" si="9"/>
        <v>3</v>
      </c>
      <c r="M157" s="89"/>
      <c r="N157" s="90"/>
      <c r="O157" s="90"/>
      <c r="P157" s="91" t="str">
        <f>IF('SAISIE ASL'!G157=1,H157,"")</f>
        <v/>
      </c>
      <c r="Q157" s="91"/>
      <c r="R157" s="91" t="str">
        <f>IF('SAISIE ASL'!G157=1,J157,"")</f>
        <v/>
      </c>
      <c r="S157" s="91"/>
      <c r="T157" s="91" t="str">
        <f>IF('SAISIE ASL'!G157=1,L157,"")</f>
        <v/>
      </c>
      <c r="U157" s="92"/>
      <c r="V157" s="93"/>
      <c r="W157" s="91"/>
      <c r="X157" s="91">
        <f>IF('SAISIE ASL'!G157=2,H157,"")</f>
        <v>3</v>
      </c>
      <c r="Y157" s="91"/>
      <c r="Z157" s="91">
        <f>IF('SAISIE ASL'!G157=2,J157,"")</f>
        <v>0</v>
      </c>
      <c r="AA157" s="91"/>
      <c r="AB157" s="91">
        <f>IF('SAISIE ASL'!G157=2,L157,"")</f>
        <v>3</v>
      </c>
      <c r="AC157" s="92"/>
      <c r="AD157" s="93"/>
      <c r="AE157" s="91"/>
      <c r="AF157" s="91" t="str">
        <f>IF('SAISIE ASL'!G157=3,H157,"")</f>
        <v/>
      </c>
      <c r="AG157" s="91"/>
      <c r="AH157" s="91" t="str">
        <f>IF('SAISIE ASL'!G157=3,J157,"")</f>
        <v/>
      </c>
      <c r="AI157" s="91"/>
      <c r="AJ157" s="91" t="str">
        <f>IF('SAISIE ASL'!G157=3,L157,"")</f>
        <v/>
      </c>
      <c r="AK157" s="92"/>
      <c r="AL157" s="93"/>
      <c r="AM157" s="91"/>
      <c r="AN157" s="91" t="str">
        <f>IF('SAISIE ASL'!G157=4,H157,"")</f>
        <v/>
      </c>
      <c r="AO157" s="91"/>
      <c r="AP157" s="91" t="str">
        <f>IF('SAISIE ASL'!G157=4,J157,"")</f>
        <v/>
      </c>
      <c r="AQ157" s="91"/>
      <c r="AR157" s="91" t="str">
        <f>IF('SAISIE ASL'!G157=4,L157,"")</f>
        <v/>
      </c>
      <c r="AS157" s="92"/>
      <c r="AT157" s="93"/>
      <c r="AU157" s="89"/>
      <c r="AV157" s="91" t="str">
        <f>IF('SAISIE ASL'!G157=5,H157,"")</f>
        <v/>
      </c>
      <c r="AW157" s="91"/>
      <c r="AX157" s="91" t="str">
        <f>IF('SAISIE ASL'!G157=5,J157,"")</f>
        <v/>
      </c>
      <c r="AY157" s="91"/>
      <c r="AZ157" s="91" t="str">
        <f>IF('SAISIE ASL'!G157=5,L157,"")</f>
        <v/>
      </c>
      <c r="BA157" s="92"/>
      <c r="BB157" s="93"/>
      <c r="BC157" s="89"/>
      <c r="BD157" s="91" t="str">
        <f>IF('SAISIE ASL'!A157=31,H157,"")</f>
        <v/>
      </c>
      <c r="BE157" s="91"/>
      <c r="BF157" s="91" t="str">
        <f>IF('SAISIE ASL'!A157=31,J157,"")</f>
        <v/>
      </c>
      <c r="BG157" s="91"/>
      <c r="BH157" s="91" t="str">
        <f>IF('SAISIE ASL'!A157=31,L157,"")</f>
        <v/>
      </c>
      <c r="BI157" s="92"/>
      <c r="BJ157" s="93"/>
      <c r="BK157" s="94"/>
      <c r="BL157" s="91" t="str">
        <f>IF('SAISIE ASL'!A157=32,H157,"")</f>
        <v/>
      </c>
      <c r="BM157" s="91"/>
      <c r="BN157" s="91" t="str">
        <f>IF('SAISIE ASL'!A157=32,J157,"")</f>
        <v/>
      </c>
      <c r="BO157" s="91"/>
      <c r="BP157" s="91" t="str">
        <f>IF('SAISIE ASL'!A157=32,L157,"")</f>
        <v/>
      </c>
      <c r="BQ157" s="92"/>
      <c r="BR157" s="93"/>
      <c r="BS157" s="85"/>
      <c r="BT157" s="91" t="str">
        <f>IF('SAISIE ASL'!A157=33,H157,"")</f>
        <v/>
      </c>
      <c r="BU157" s="91"/>
      <c r="BV157" s="91" t="str">
        <f>IF('SAISIE ASL'!A157=33,J157,"")</f>
        <v/>
      </c>
      <c r="BW157" s="91"/>
      <c r="BX157" s="91" t="str">
        <f>IF('SAISIE ASL'!A157=33,L157,"")</f>
        <v/>
      </c>
      <c r="BY157" s="92"/>
      <c r="BZ157" s="93"/>
    </row>
    <row r="158" spans="1:78" ht="15" x14ac:dyDescent="0.2">
      <c r="A158">
        <f>'SAISIE ASL'!J158</f>
        <v>30</v>
      </c>
      <c r="B158">
        <f>'SAISIE ASL'!K158</f>
        <v>133</v>
      </c>
      <c r="C158" t="str">
        <f>'SAISIE ASL'!L158</f>
        <v>Au préalable, le guide s'est assuré de la praticabilité et de l'intérêt du circuit support de visite (jour ou zone de chasse, droit d'accès, chemin praticable…) afin d'assurer la sécurité de la prestation.</v>
      </c>
      <c r="D158">
        <f>'SAISIE ASL'!M158</f>
        <v>3</v>
      </c>
      <c r="E158" t="str">
        <f>'SAISIE ASL'!N158</f>
        <v>OUI</v>
      </c>
      <c r="F158" s="89">
        <f>'SAISIE ASL'!M158</f>
        <v>3</v>
      </c>
      <c r="G158" s="89">
        <f>IF('SAISIE ASL'!N158="OUI",1,IF('SAISIE ASL'!N158="NON",0,IF('SAISIE ASL'!N158="Non Mesuré","",0)))</f>
        <v>1</v>
      </c>
      <c r="H158" s="89">
        <f>IF('SAISIE ASL'!N158&lt;&gt;"Non Mesuré",F158*G158,"")</f>
        <v>3</v>
      </c>
      <c r="I158" s="89"/>
      <c r="J158" s="89">
        <f>IF('SAISIE ASL'!N158="Non Mesuré",F158,0)</f>
        <v>0</v>
      </c>
      <c r="K158" s="89"/>
      <c r="L158" s="89">
        <f t="shared" si="9"/>
        <v>3</v>
      </c>
      <c r="M158" s="89"/>
      <c r="N158" s="90"/>
      <c r="O158" s="90"/>
      <c r="P158" s="91" t="str">
        <f>IF('SAISIE ASL'!G158=1,H158,"")</f>
        <v/>
      </c>
      <c r="Q158" s="91"/>
      <c r="R158" s="91" t="str">
        <f>IF('SAISIE ASL'!G158=1,J158,"")</f>
        <v/>
      </c>
      <c r="S158" s="91"/>
      <c r="T158" s="91" t="str">
        <f>IF('SAISIE ASL'!G158=1,L158,"")</f>
        <v/>
      </c>
      <c r="U158" s="92"/>
      <c r="V158" s="93"/>
      <c r="W158" s="91"/>
      <c r="X158" s="91">
        <f>IF('SAISIE ASL'!G158=2,H158,"")</f>
        <v>3</v>
      </c>
      <c r="Y158" s="91"/>
      <c r="Z158" s="91">
        <f>IF('SAISIE ASL'!G158=2,J158,"")</f>
        <v>0</v>
      </c>
      <c r="AA158" s="91"/>
      <c r="AB158" s="91">
        <f>IF('SAISIE ASL'!G158=2,L158,"")</f>
        <v>3</v>
      </c>
      <c r="AC158" s="92"/>
      <c r="AD158" s="93"/>
      <c r="AE158" s="91"/>
      <c r="AF158" s="91" t="str">
        <f>IF('SAISIE ASL'!G158=3,H158,"")</f>
        <v/>
      </c>
      <c r="AG158" s="91"/>
      <c r="AH158" s="91" t="str">
        <f>IF('SAISIE ASL'!G158=3,J158,"")</f>
        <v/>
      </c>
      <c r="AI158" s="91"/>
      <c r="AJ158" s="91" t="str">
        <f>IF('SAISIE ASL'!G158=3,L158,"")</f>
        <v/>
      </c>
      <c r="AK158" s="92"/>
      <c r="AL158" s="93"/>
      <c r="AM158" s="91"/>
      <c r="AN158" s="91" t="str">
        <f>IF('SAISIE ASL'!G158=4,H158,"")</f>
        <v/>
      </c>
      <c r="AO158" s="91"/>
      <c r="AP158" s="91" t="str">
        <f>IF('SAISIE ASL'!G158=4,J158,"")</f>
        <v/>
      </c>
      <c r="AQ158" s="91"/>
      <c r="AR158" s="91" t="str">
        <f>IF('SAISIE ASL'!G158=4,L158,"")</f>
        <v/>
      </c>
      <c r="AS158" s="92"/>
      <c r="AT158" s="93"/>
      <c r="AU158" s="89"/>
      <c r="AV158" s="91" t="str">
        <f>IF('SAISIE ASL'!G158=5,H158,"")</f>
        <v/>
      </c>
      <c r="AW158" s="91"/>
      <c r="AX158" s="91" t="str">
        <f>IF('SAISIE ASL'!G158=5,J158,"")</f>
        <v/>
      </c>
      <c r="AY158" s="91"/>
      <c r="AZ158" s="91" t="str">
        <f>IF('SAISIE ASL'!G158=5,L158,"")</f>
        <v/>
      </c>
      <c r="BA158" s="92"/>
      <c r="BB158" s="93"/>
      <c r="BC158" s="89"/>
      <c r="BD158" s="91" t="str">
        <f>IF('SAISIE ASL'!A158=31,H158,"")</f>
        <v/>
      </c>
      <c r="BE158" s="91"/>
      <c r="BF158" s="91" t="str">
        <f>IF('SAISIE ASL'!A158=31,J158,"")</f>
        <v/>
      </c>
      <c r="BG158" s="91"/>
      <c r="BH158" s="91" t="str">
        <f>IF('SAISIE ASL'!A158=31,L158,"")</f>
        <v/>
      </c>
      <c r="BI158" s="92"/>
      <c r="BJ158" s="93"/>
      <c r="BK158" s="94"/>
      <c r="BL158" s="91" t="str">
        <f>IF('SAISIE ASL'!A158=32,H158,"")</f>
        <v/>
      </c>
      <c r="BM158" s="91"/>
      <c r="BN158" s="91" t="str">
        <f>IF('SAISIE ASL'!A158=32,J158,"")</f>
        <v/>
      </c>
      <c r="BO158" s="91"/>
      <c r="BP158" s="91" t="str">
        <f>IF('SAISIE ASL'!A158=32,L158,"")</f>
        <v/>
      </c>
      <c r="BQ158" s="92"/>
      <c r="BR158" s="93"/>
      <c r="BS158" s="85"/>
      <c r="BT158" s="91" t="str">
        <f>IF('SAISIE ASL'!A158=33,H158,"")</f>
        <v/>
      </c>
      <c r="BU158" s="91"/>
      <c r="BV158" s="91" t="str">
        <f>IF('SAISIE ASL'!A158=33,J158,"")</f>
        <v/>
      </c>
      <c r="BW158" s="91"/>
      <c r="BX158" s="91" t="str">
        <f>IF('SAISIE ASL'!A158=33,L158,"")</f>
        <v/>
      </c>
      <c r="BY158" s="92"/>
      <c r="BZ158" s="93"/>
    </row>
    <row r="159" spans="1:78" ht="15" x14ac:dyDescent="0.2">
      <c r="A159">
        <f>'SAISIE ASL'!J159</f>
        <v>30</v>
      </c>
      <c r="B159">
        <f>'SAISIE ASL'!K159</f>
        <v>134</v>
      </c>
      <c r="C159" t="str">
        <f>'SAISIE ASL'!L159</f>
        <v>Si le guide est amené à annuler la sortie au dernier moment (conditions météorologiques, danger potentiel…), il organise les modalités de remboursement ou propose une activité de remplacement.</v>
      </c>
      <c r="D159">
        <f>'SAISIE ASL'!M159</f>
        <v>3</v>
      </c>
      <c r="E159" t="str">
        <f>'SAISIE ASL'!N159</f>
        <v>OUI</v>
      </c>
      <c r="F159" s="89">
        <f>'SAISIE ASL'!M159</f>
        <v>3</v>
      </c>
      <c r="G159" s="89">
        <f>IF('SAISIE ASL'!N159="OUI",1,IF('SAISIE ASL'!N159="NON",0,IF('SAISIE ASL'!N159="Non Mesuré","",0)))</f>
        <v>1</v>
      </c>
      <c r="H159" s="89">
        <f>IF('SAISIE ASL'!N159&lt;&gt;"Non Mesuré",F159*G159,"")</f>
        <v>3</v>
      </c>
      <c r="I159" s="89"/>
      <c r="J159" s="89">
        <f>IF('SAISIE ASL'!N159="Non Mesuré",F159,0)</f>
        <v>0</v>
      </c>
      <c r="K159" s="89"/>
      <c r="L159" s="89">
        <f t="shared" si="9"/>
        <v>3</v>
      </c>
      <c r="M159" s="89"/>
      <c r="N159" s="90"/>
      <c r="O159" s="90"/>
      <c r="P159" s="91" t="str">
        <f>IF('SAISIE ASL'!G159=1,H159,"")</f>
        <v/>
      </c>
      <c r="Q159" s="91"/>
      <c r="R159" s="91" t="str">
        <f>IF('SAISIE ASL'!G159=1,J159,"")</f>
        <v/>
      </c>
      <c r="S159" s="91"/>
      <c r="T159" s="91" t="str">
        <f>IF('SAISIE ASL'!G159=1,L159,"")</f>
        <v/>
      </c>
      <c r="U159" s="92"/>
      <c r="V159" s="93"/>
      <c r="W159" s="91"/>
      <c r="X159" s="91">
        <f>IF('SAISIE ASL'!G159=2,H159,"")</f>
        <v>3</v>
      </c>
      <c r="Y159" s="91"/>
      <c r="Z159" s="91">
        <f>IF('SAISIE ASL'!G159=2,J159,"")</f>
        <v>0</v>
      </c>
      <c r="AA159" s="91"/>
      <c r="AB159" s="91">
        <f>IF('SAISIE ASL'!G159=2,L159,"")</f>
        <v>3</v>
      </c>
      <c r="AC159" s="92"/>
      <c r="AD159" s="93"/>
      <c r="AE159" s="91"/>
      <c r="AF159" s="91" t="str">
        <f>IF('SAISIE ASL'!G159=3,H159,"")</f>
        <v/>
      </c>
      <c r="AG159" s="91"/>
      <c r="AH159" s="91" t="str">
        <f>IF('SAISIE ASL'!G159=3,J159,"")</f>
        <v/>
      </c>
      <c r="AI159" s="91"/>
      <c r="AJ159" s="91" t="str">
        <f>IF('SAISIE ASL'!G159=3,L159,"")</f>
        <v/>
      </c>
      <c r="AK159" s="92"/>
      <c r="AL159" s="93"/>
      <c r="AM159" s="91"/>
      <c r="AN159" s="91" t="str">
        <f>IF('SAISIE ASL'!G159=4,H159,"")</f>
        <v/>
      </c>
      <c r="AO159" s="91"/>
      <c r="AP159" s="91" t="str">
        <f>IF('SAISIE ASL'!G159=4,J159,"")</f>
        <v/>
      </c>
      <c r="AQ159" s="91"/>
      <c r="AR159" s="91" t="str">
        <f>IF('SAISIE ASL'!G159=4,L159,"")</f>
        <v/>
      </c>
      <c r="AS159" s="92"/>
      <c r="AT159" s="93"/>
      <c r="AU159" s="89"/>
      <c r="AV159" s="91" t="str">
        <f>IF('SAISIE ASL'!G159=5,H159,"")</f>
        <v/>
      </c>
      <c r="AW159" s="91"/>
      <c r="AX159" s="91" t="str">
        <f>IF('SAISIE ASL'!G159=5,J159,"")</f>
        <v/>
      </c>
      <c r="AY159" s="91"/>
      <c r="AZ159" s="91" t="str">
        <f>IF('SAISIE ASL'!G159=5,L159,"")</f>
        <v/>
      </c>
      <c r="BA159" s="92"/>
      <c r="BB159" s="93"/>
      <c r="BC159" s="89"/>
      <c r="BD159" s="91" t="str">
        <f>IF('SAISIE ASL'!A159=31,H159,"")</f>
        <v/>
      </c>
      <c r="BE159" s="91"/>
      <c r="BF159" s="91" t="str">
        <f>IF('SAISIE ASL'!A159=31,J159,"")</f>
        <v/>
      </c>
      <c r="BG159" s="91"/>
      <c r="BH159" s="91" t="str">
        <f>IF('SAISIE ASL'!A159=31,L159,"")</f>
        <v/>
      </c>
      <c r="BI159" s="92"/>
      <c r="BJ159" s="93"/>
      <c r="BK159" s="94"/>
      <c r="BL159" s="91" t="str">
        <f>IF('SAISIE ASL'!A159=32,H159,"")</f>
        <v/>
      </c>
      <c r="BM159" s="91"/>
      <c r="BN159" s="91" t="str">
        <f>IF('SAISIE ASL'!A159=32,J159,"")</f>
        <v/>
      </c>
      <c r="BO159" s="91"/>
      <c r="BP159" s="91" t="str">
        <f>IF('SAISIE ASL'!A159=32,L159,"")</f>
        <v/>
      </c>
      <c r="BQ159" s="92"/>
      <c r="BR159" s="93"/>
      <c r="BS159" s="85"/>
      <c r="BT159" s="91" t="str">
        <f>IF('SAISIE ASL'!A159=33,H159,"")</f>
        <v/>
      </c>
      <c r="BU159" s="91"/>
      <c r="BV159" s="91" t="str">
        <f>IF('SAISIE ASL'!A159=33,J159,"")</f>
        <v/>
      </c>
      <c r="BW159" s="91"/>
      <c r="BX159" s="91" t="str">
        <f>IF('SAISIE ASL'!A159=33,L159,"")</f>
        <v/>
      </c>
      <c r="BY159" s="92"/>
      <c r="BZ159" s="93"/>
    </row>
    <row r="160" spans="1:78" ht="15" x14ac:dyDescent="0.2">
      <c r="A160">
        <f>'SAISIE ASL'!J160</f>
        <v>200</v>
      </c>
      <c r="B160">
        <f>'SAISIE ASL'!K160</f>
        <v>135</v>
      </c>
      <c r="C160" t="str">
        <f>'SAISIE ASL'!L160</f>
        <v>Le guide présente les fragilités environnementales du site et les précautions à suivre (pas de déchets, respect des écosystèmes, cueillette raisonnée, pas de dégradations…)</v>
      </c>
      <c r="D160">
        <f>'SAISIE ASL'!M160</f>
        <v>3</v>
      </c>
      <c r="E160" t="str">
        <f>'SAISIE ASL'!N160</f>
        <v>OUI</v>
      </c>
      <c r="F160" s="89">
        <f>'SAISIE ASL'!M160</f>
        <v>3</v>
      </c>
      <c r="G160" s="89">
        <f>IF('SAISIE ASL'!N160="OUI",1,IF('SAISIE ASL'!N160="NON",0,IF('SAISIE ASL'!N160="Non Mesuré","",0)))</f>
        <v>1</v>
      </c>
      <c r="H160" s="89">
        <f>IF('SAISIE ASL'!N160&lt;&gt;"Non Mesuré",F160*G160,"")</f>
        <v>3</v>
      </c>
      <c r="I160" s="89"/>
      <c r="J160" s="89">
        <f>IF('SAISIE ASL'!N160="Non Mesuré",F160,0)</f>
        <v>0</v>
      </c>
      <c r="K160" s="89"/>
      <c r="L160" s="89">
        <f t="shared" si="9"/>
        <v>3</v>
      </c>
      <c r="M160" s="89"/>
      <c r="N160" s="90"/>
      <c r="O160" s="90"/>
      <c r="P160" s="91" t="str">
        <f>IF('SAISIE ASL'!G160=1,H160,"")</f>
        <v/>
      </c>
      <c r="Q160" s="91"/>
      <c r="R160" s="91" t="str">
        <f>IF('SAISIE ASL'!G160=1,J160,"")</f>
        <v/>
      </c>
      <c r="S160" s="91"/>
      <c r="T160" s="91" t="str">
        <f>IF('SAISIE ASL'!G160=1,L160,"")</f>
        <v/>
      </c>
      <c r="U160" s="92"/>
      <c r="V160" s="93"/>
      <c r="W160" s="91"/>
      <c r="X160" s="91">
        <f>IF('SAISIE ASL'!G160=2,H160,"")</f>
        <v>3</v>
      </c>
      <c r="Y160" s="91"/>
      <c r="Z160" s="91">
        <f>IF('SAISIE ASL'!G160=2,J160,"")</f>
        <v>0</v>
      </c>
      <c r="AA160" s="91"/>
      <c r="AB160" s="91">
        <f>IF('SAISIE ASL'!G160=2,L160,"")</f>
        <v>3</v>
      </c>
      <c r="AC160" s="92"/>
      <c r="AD160" s="93"/>
      <c r="AE160" s="91"/>
      <c r="AF160" s="91" t="str">
        <f>IF('SAISIE ASL'!G160=3,H160,"")</f>
        <v/>
      </c>
      <c r="AG160" s="91"/>
      <c r="AH160" s="91" t="str">
        <f>IF('SAISIE ASL'!G160=3,J160,"")</f>
        <v/>
      </c>
      <c r="AI160" s="91"/>
      <c r="AJ160" s="91" t="str">
        <f>IF('SAISIE ASL'!G160=3,L160,"")</f>
        <v/>
      </c>
      <c r="AK160" s="92"/>
      <c r="AL160" s="93"/>
      <c r="AM160" s="91"/>
      <c r="AN160" s="91" t="str">
        <f>IF('SAISIE ASL'!G160=4,H160,"")</f>
        <v/>
      </c>
      <c r="AO160" s="91"/>
      <c r="AP160" s="91" t="str">
        <f>IF('SAISIE ASL'!G160=4,J160,"")</f>
        <v/>
      </c>
      <c r="AQ160" s="91"/>
      <c r="AR160" s="91" t="str">
        <f>IF('SAISIE ASL'!G160=4,L160,"")</f>
        <v/>
      </c>
      <c r="AS160" s="92"/>
      <c r="AT160" s="93"/>
      <c r="AU160" s="89"/>
      <c r="AV160" s="91" t="str">
        <f>IF('SAISIE ASL'!G160=5,H160,"")</f>
        <v/>
      </c>
      <c r="AW160" s="91"/>
      <c r="AX160" s="91" t="str">
        <f>IF('SAISIE ASL'!G160=5,J160,"")</f>
        <v/>
      </c>
      <c r="AY160" s="91"/>
      <c r="AZ160" s="91" t="str">
        <f>IF('SAISIE ASL'!G160=5,L160,"")</f>
        <v/>
      </c>
      <c r="BA160" s="92"/>
      <c r="BB160" s="93"/>
      <c r="BC160" s="89"/>
      <c r="BD160" s="91" t="str">
        <f>IF('SAISIE ASL'!A160=31,H160,"")</f>
        <v/>
      </c>
      <c r="BE160" s="91"/>
      <c r="BF160" s="91" t="str">
        <f>IF('SAISIE ASL'!A160=31,J160,"")</f>
        <v/>
      </c>
      <c r="BG160" s="91"/>
      <c r="BH160" s="91" t="str">
        <f>IF('SAISIE ASL'!A160=31,L160,"")</f>
        <v/>
      </c>
      <c r="BI160" s="92"/>
      <c r="BJ160" s="93"/>
      <c r="BK160" s="94"/>
      <c r="BL160" s="91" t="str">
        <f>IF('SAISIE ASL'!A160=32,H160,"")</f>
        <v/>
      </c>
      <c r="BM160" s="91"/>
      <c r="BN160" s="91" t="str">
        <f>IF('SAISIE ASL'!A160=32,J160,"")</f>
        <v/>
      </c>
      <c r="BO160" s="91"/>
      <c r="BP160" s="91" t="str">
        <f>IF('SAISIE ASL'!A160=32,L160,"")</f>
        <v/>
      </c>
      <c r="BQ160" s="92"/>
      <c r="BR160" s="93"/>
      <c r="BS160" s="85"/>
      <c r="BT160" s="91" t="str">
        <f>IF('SAISIE ASL'!A160=33,H160,"")</f>
        <v/>
      </c>
      <c r="BU160" s="91"/>
      <c r="BV160" s="91" t="str">
        <f>IF('SAISIE ASL'!A160=33,J160,"")</f>
        <v/>
      </c>
      <c r="BW160" s="91"/>
      <c r="BX160" s="91" t="str">
        <f>IF('SAISIE ASL'!A160=33,L160,"")</f>
        <v/>
      </c>
      <c r="BY160" s="92"/>
      <c r="BZ160" s="93"/>
    </row>
    <row r="161" spans="1:78" ht="15" x14ac:dyDescent="0.2">
      <c r="A161">
        <f>'SAISIE ASL'!J161</f>
        <v>200</v>
      </c>
      <c r="B161">
        <f>'SAISIE ASL'!K161</f>
        <v>136</v>
      </c>
      <c r="C161" t="str">
        <f>'SAISIE ASL'!L161</f>
        <v>Le guide respecte les horaires de départ.</v>
      </c>
      <c r="D161">
        <f>'SAISIE ASL'!M161</f>
        <v>3</v>
      </c>
      <c r="E161" t="str">
        <f>'SAISIE ASL'!N161</f>
        <v>OUI</v>
      </c>
      <c r="F161" s="89">
        <f>'SAISIE ASL'!M161</f>
        <v>3</v>
      </c>
      <c r="G161" s="89">
        <f>IF('SAISIE ASL'!N161="OUI",1,IF('SAISIE ASL'!N161="NON",0,IF('SAISIE ASL'!N161="Non Mesuré","",0)))</f>
        <v>1</v>
      </c>
      <c r="H161" s="89">
        <f>IF('SAISIE ASL'!N161&lt;&gt;"Non Mesuré",F161*G161,"")</f>
        <v>3</v>
      </c>
      <c r="I161" s="89"/>
      <c r="J161" s="89">
        <f>IF('SAISIE ASL'!N161="Non Mesuré",F161,0)</f>
        <v>0</v>
      </c>
      <c r="K161" s="89"/>
      <c r="L161" s="89">
        <f t="shared" si="9"/>
        <v>3</v>
      </c>
      <c r="M161" s="89"/>
      <c r="N161" s="90"/>
      <c r="O161" s="90"/>
      <c r="P161" s="91" t="str">
        <f>IF('SAISIE ASL'!G161=1,H161,"")</f>
        <v/>
      </c>
      <c r="Q161" s="91"/>
      <c r="R161" s="91" t="str">
        <f>IF('SAISIE ASL'!G161=1,J161,"")</f>
        <v/>
      </c>
      <c r="S161" s="91"/>
      <c r="T161" s="91" t="str">
        <f>IF('SAISIE ASL'!G161=1,L161,"")</f>
        <v/>
      </c>
      <c r="U161" s="92"/>
      <c r="V161" s="93"/>
      <c r="W161" s="91"/>
      <c r="X161" s="91">
        <f>IF('SAISIE ASL'!G161=2,H161,"")</f>
        <v>3</v>
      </c>
      <c r="Y161" s="91"/>
      <c r="Z161" s="91">
        <f>IF('SAISIE ASL'!G161=2,J161,"")</f>
        <v>0</v>
      </c>
      <c r="AA161" s="91"/>
      <c r="AB161" s="91">
        <f>IF('SAISIE ASL'!G161=2,L161,"")</f>
        <v>3</v>
      </c>
      <c r="AC161" s="92"/>
      <c r="AD161" s="93"/>
      <c r="AE161" s="91"/>
      <c r="AF161" s="91" t="str">
        <f>IF('SAISIE ASL'!G161=3,H161,"")</f>
        <v/>
      </c>
      <c r="AG161" s="91"/>
      <c r="AH161" s="91" t="str">
        <f>IF('SAISIE ASL'!G161=3,J161,"")</f>
        <v/>
      </c>
      <c r="AI161" s="91"/>
      <c r="AJ161" s="91" t="str">
        <f>IF('SAISIE ASL'!G161=3,L161,"")</f>
        <v/>
      </c>
      <c r="AK161" s="92"/>
      <c r="AL161" s="93"/>
      <c r="AM161" s="91"/>
      <c r="AN161" s="91" t="str">
        <f>IF('SAISIE ASL'!G161=4,H161,"")</f>
        <v/>
      </c>
      <c r="AO161" s="91"/>
      <c r="AP161" s="91" t="str">
        <f>IF('SAISIE ASL'!G161=4,J161,"")</f>
        <v/>
      </c>
      <c r="AQ161" s="91"/>
      <c r="AR161" s="91" t="str">
        <f>IF('SAISIE ASL'!G161=4,L161,"")</f>
        <v/>
      </c>
      <c r="AS161" s="92"/>
      <c r="AT161" s="93"/>
      <c r="AU161" s="89"/>
      <c r="AV161" s="91" t="str">
        <f>IF('SAISIE ASL'!G161=5,H161,"")</f>
        <v/>
      </c>
      <c r="AW161" s="91"/>
      <c r="AX161" s="91" t="str">
        <f>IF('SAISIE ASL'!G161=5,J161,"")</f>
        <v/>
      </c>
      <c r="AY161" s="91"/>
      <c r="AZ161" s="91" t="str">
        <f>IF('SAISIE ASL'!G161=5,L161,"")</f>
        <v/>
      </c>
      <c r="BA161" s="92"/>
      <c r="BB161" s="93"/>
      <c r="BC161" s="89"/>
      <c r="BD161" s="91" t="str">
        <f>IF('SAISIE ASL'!A161=31,H161,"")</f>
        <v/>
      </c>
      <c r="BE161" s="91"/>
      <c r="BF161" s="91" t="str">
        <f>IF('SAISIE ASL'!A161=31,J161,"")</f>
        <v/>
      </c>
      <c r="BG161" s="91"/>
      <c r="BH161" s="91" t="str">
        <f>IF('SAISIE ASL'!A161=31,L161,"")</f>
        <v/>
      </c>
      <c r="BI161" s="92"/>
      <c r="BJ161" s="93"/>
      <c r="BK161" s="94"/>
      <c r="BL161" s="91" t="str">
        <f>IF('SAISIE ASL'!A161=32,H161,"")</f>
        <v/>
      </c>
      <c r="BM161" s="91"/>
      <c r="BN161" s="91" t="str">
        <f>IF('SAISIE ASL'!A161=32,J161,"")</f>
        <v/>
      </c>
      <c r="BO161" s="91"/>
      <c r="BP161" s="91" t="str">
        <f>IF('SAISIE ASL'!A161=32,L161,"")</f>
        <v/>
      </c>
      <c r="BQ161" s="92"/>
      <c r="BR161" s="93"/>
      <c r="BS161" s="85"/>
      <c r="BT161" s="91" t="str">
        <f>IF('SAISIE ASL'!A161=33,H161,"")</f>
        <v/>
      </c>
      <c r="BU161" s="91"/>
      <c r="BV161" s="91" t="str">
        <f>IF('SAISIE ASL'!A161=33,J161,"")</f>
        <v/>
      </c>
      <c r="BW161" s="91"/>
      <c r="BX161" s="91" t="str">
        <f>IF('SAISIE ASL'!A161=33,L161,"")</f>
        <v/>
      </c>
      <c r="BY161" s="92"/>
      <c r="BZ161" s="93"/>
    </row>
    <row r="162" spans="1:78" ht="15.75" x14ac:dyDescent="0.25">
      <c r="A162">
        <f>'SAISIE ASL'!J162</f>
        <v>0</v>
      </c>
      <c r="B162" t="str">
        <f>'SAISIE ASL'!K162</f>
        <v/>
      </c>
      <c r="C162" t="str">
        <f>'SAISIE ASL'!L162</f>
        <v>La prise en charge du client pendant l'activité</v>
      </c>
      <c r="D162">
        <f>'SAISIE ASL'!M162</f>
        <v>0</v>
      </c>
      <c r="E162">
        <f>'SAISIE ASL'!N162</f>
        <v>0</v>
      </c>
      <c r="F162" s="234"/>
      <c r="G162" s="234"/>
      <c r="H162" s="234"/>
      <c r="I162" s="234"/>
      <c r="J162" s="234"/>
      <c r="K162" s="234"/>
      <c r="L162" s="234"/>
      <c r="M162" s="234"/>
      <c r="N162" s="235"/>
      <c r="O162" s="235"/>
      <c r="P162" s="144"/>
      <c r="Q162" s="144"/>
      <c r="R162" s="144"/>
      <c r="S162" s="144"/>
      <c r="T162" s="144"/>
      <c r="U162" s="145"/>
      <c r="V162" s="146"/>
      <c r="W162" s="144"/>
      <c r="X162" s="144"/>
      <c r="Y162" s="144"/>
      <c r="Z162" s="144"/>
      <c r="AA162" s="144"/>
      <c r="AB162" s="144"/>
      <c r="AC162" s="145"/>
      <c r="AD162" s="146"/>
      <c r="AE162" s="144"/>
      <c r="AF162" s="144"/>
      <c r="AG162" s="144"/>
      <c r="AH162" s="144"/>
      <c r="AI162" s="144"/>
      <c r="AJ162" s="144"/>
      <c r="AK162" s="145"/>
      <c r="AL162" s="146"/>
      <c r="AM162" s="144"/>
      <c r="AN162" s="144"/>
      <c r="AO162" s="144"/>
      <c r="AP162" s="144"/>
      <c r="AQ162" s="144"/>
      <c r="AR162" s="144"/>
      <c r="AS162" s="145"/>
      <c r="AT162" s="146"/>
      <c r="AU162" s="234"/>
      <c r="AV162" s="144"/>
      <c r="AW162" s="144"/>
      <c r="AX162" s="144"/>
      <c r="AY162" s="144"/>
      <c r="AZ162" s="144"/>
      <c r="BA162" s="145"/>
      <c r="BB162" s="146"/>
      <c r="BC162" s="234"/>
      <c r="BD162" s="144" t="str">
        <f>IF('SAISIE ASL'!A162=31,H162,"")</f>
        <v/>
      </c>
      <c r="BE162" s="144"/>
      <c r="BF162" s="144" t="str">
        <f>IF('SAISIE ASL'!A162=31,J162,"")</f>
        <v/>
      </c>
      <c r="BG162" s="144"/>
      <c r="BH162" s="144" t="str">
        <f>IF('SAISIE ASL'!A162=31,L162,"")</f>
        <v/>
      </c>
      <c r="BI162" s="145"/>
      <c r="BJ162" s="146"/>
      <c r="BK162" s="147"/>
      <c r="BL162" s="144" t="str">
        <f>IF('SAISIE ASL'!A162=32,H162,"")</f>
        <v/>
      </c>
      <c r="BM162" s="144"/>
      <c r="BN162" s="144" t="str">
        <f>IF('SAISIE ASL'!A162=32,J162,"")</f>
        <v/>
      </c>
      <c r="BO162" s="144"/>
      <c r="BP162" s="144" t="str">
        <f>IF('SAISIE ASL'!A162=32,L162,"")</f>
        <v/>
      </c>
      <c r="BQ162" s="145"/>
      <c r="BR162" s="146"/>
      <c r="BS162" s="142"/>
      <c r="BT162" s="144" t="str">
        <f>IF('SAISIE ASL'!A162=33,H162,"")</f>
        <v/>
      </c>
      <c r="BU162" s="144"/>
      <c r="BV162" s="144" t="str">
        <f>IF('SAISIE ASL'!A162=33,J162,"")</f>
        <v/>
      </c>
      <c r="BW162" s="144"/>
      <c r="BX162" s="144" t="str">
        <f>IF('SAISIE ASL'!A162=33,L162,"")</f>
        <v/>
      </c>
      <c r="BY162" s="145"/>
      <c r="BZ162" s="146"/>
    </row>
    <row r="163" spans="1:78" ht="15" x14ac:dyDescent="0.2">
      <c r="A163">
        <f>'SAISIE ASL'!J163</f>
        <v>40</v>
      </c>
      <c r="B163">
        <f>'SAISIE ASL'!K163</f>
        <v>137</v>
      </c>
      <c r="C163" t="str">
        <f>'SAISIE ASL'!L163</f>
        <v>Pendant toute la prestation, le professionnel garde une attitude conviviale et un comportement positif.</v>
      </c>
      <c r="D163">
        <f>'SAISIE ASL'!M163</f>
        <v>9</v>
      </c>
      <c r="E163" t="str">
        <f>'SAISIE ASL'!N163</f>
        <v>Très Satisfaisant</v>
      </c>
      <c r="F163" s="89">
        <f>'SAISIE ASL'!M163</f>
        <v>9</v>
      </c>
      <c r="G163" s="89">
        <f>IF('SAISIE ASL'!N163="Très Satisfaisant",1,IF('SAISIE ASL'!N163="Satisfaisant",0.75,IF('SAISIE ASL'!N163="Insatisfaisant",0.25,IF('SAISIE ASL'!N163="Très Insatisfaisant",0,IF('SAISIE ASL'!N163="Non Mesuré","",0)))))</f>
        <v>1</v>
      </c>
      <c r="H163" s="89">
        <f>IF('SAISIE ASL'!N163&lt;&gt;"Non Mesuré",F163*G163,"")</f>
        <v>9</v>
      </c>
      <c r="I163" s="89"/>
      <c r="J163" s="89">
        <f>IF('SAISIE ASL'!N163="Non Mesuré",F163,0)</f>
        <v>0</v>
      </c>
      <c r="K163" s="89"/>
      <c r="L163" s="89">
        <f t="shared" ref="L163:L173" si="10">F163-J163</f>
        <v>9</v>
      </c>
      <c r="M163" s="89"/>
      <c r="N163" s="90"/>
      <c r="O163" s="90"/>
      <c r="P163" s="91" t="str">
        <f>IF('SAISIE ASL'!G163=1,H163,"")</f>
        <v/>
      </c>
      <c r="Q163" s="91"/>
      <c r="R163" s="91" t="str">
        <f>IF('SAISIE ASL'!G163=1,J163,"")</f>
        <v/>
      </c>
      <c r="S163" s="91"/>
      <c r="T163" s="91" t="str">
        <f>IF('SAISIE ASL'!G163=1,L163,"")</f>
        <v/>
      </c>
      <c r="U163" s="92"/>
      <c r="V163" s="93"/>
      <c r="W163" s="91"/>
      <c r="X163" s="91">
        <f>IF('SAISIE ASL'!G163=2,H163,"")</f>
        <v>9</v>
      </c>
      <c r="Y163" s="91"/>
      <c r="Z163" s="91">
        <f>IF('SAISIE ASL'!G163=2,J163,"")</f>
        <v>0</v>
      </c>
      <c r="AA163" s="91"/>
      <c r="AB163" s="91">
        <f>IF('SAISIE ASL'!G163=2,L163,"")</f>
        <v>9</v>
      </c>
      <c r="AC163" s="92"/>
      <c r="AD163" s="93"/>
      <c r="AE163" s="91"/>
      <c r="AF163" s="91" t="str">
        <f>IF('SAISIE ASL'!G163=3,H163,"")</f>
        <v/>
      </c>
      <c r="AG163" s="91"/>
      <c r="AH163" s="91" t="str">
        <f>IF('SAISIE ASL'!G163=3,J163,"")</f>
        <v/>
      </c>
      <c r="AI163" s="91"/>
      <c r="AJ163" s="91" t="str">
        <f>IF('SAISIE ASL'!G163=3,L163,"")</f>
        <v/>
      </c>
      <c r="AK163" s="92"/>
      <c r="AL163" s="93"/>
      <c r="AM163" s="91"/>
      <c r="AN163" s="91" t="str">
        <f>IF('SAISIE ASL'!G163=4,H163,"")</f>
        <v/>
      </c>
      <c r="AO163" s="91"/>
      <c r="AP163" s="91" t="str">
        <f>IF('SAISIE ASL'!G163=4,J163,"")</f>
        <v/>
      </c>
      <c r="AQ163" s="91"/>
      <c r="AR163" s="91" t="str">
        <f>IF('SAISIE ASL'!G163=4,L163,"")</f>
        <v/>
      </c>
      <c r="AS163" s="92"/>
      <c r="AT163" s="93"/>
      <c r="AU163" s="89"/>
      <c r="AV163" s="91" t="str">
        <f>IF('SAISIE ASL'!G163=5,H163,"")</f>
        <v/>
      </c>
      <c r="AW163" s="91"/>
      <c r="AX163" s="91" t="str">
        <f>IF('SAISIE ASL'!G163=5,J163,"")</f>
        <v/>
      </c>
      <c r="AY163" s="91"/>
      <c r="AZ163" s="91" t="str">
        <f>IF('SAISIE ASL'!G163=5,L163,"")</f>
        <v/>
      </c>
      <c r="BA163" s="92"/>
      <c r="BB163" s="93"/>
      <c r="BC163" s="89"/>
      <c r="BD163" s="91" t="str">
        <f>IF('SAISIE ASL'!A163=31,H163,"")</f>
        <v/>
      </c>
      <c r="BE163" s="91"/>
      <c r="BF163" s="91" t="str">
        <f>IF('SAISIE ASL'!A163=31,J163,"")</f>
        <v/>
      </c>
      <c r="BG163" s="91"/>
      <c r="BH163" s="91" t="str">
        <f>IF('SAISIE ASL'!A163=31,L163,"")</f>
        <v/>
      </c>
      <c r="BI163" s="92"/>
      <c r="BJ163" s="93"/>
      <c r="BK163" s="94"/>
      <c r="BL163" s="91" t="str">
        <f>IF('SAISIE ASL'!A163=32,H163,"")</f>
        <v/>
      </c>
      <c r="BM163" s="91"/>
      <c r="BN163" s="91" t="str">
        <f>IF('SAISIE ASL'!A163=32,J163,"")</f>
        <v/>
      </c>
      <c r="BO163" s="91"/>
      <c r="BP163" s="91" t="str">
        <f>IF('SAISIE ASL'!A163=32,L163,"")</f>
        <v/>
      </c>
      <c r="BQ163" s="92"/>
      <c r="BR163" s="93"/>
      <c r="BS163" s="85"/>
      <c r="BT163" s="91" t="str">
        <f>IF('SAISIE ASL'!A163=33,H163,"")</f>
        <v/>
      </c>
      <c r="BU163" s="91"/>
      <c r="BV163" s="91" t="str">
        <f>IF('SAISIE ASL'!A163=33,J163,"")</f>
        <v/>
      </c>
      <c r="BW163" s="91"/>
      <c r="BX163" s="91" t="str">
        <f>IF('SAISIE ASL'!A163=33,L163,"")</f>
        <v/>
      </c>
      <c r="BY163" s="92"/>
      <c r="BZ163" s="93"/>
    </row>
    <row r="164" spans="1:78" ht="15" x14ac:dyDescent="0.2">
      <c r="A164">
        <f>'SAISIE ASL'!J164</f>
        <v>30</v>
      </c>
      <c r="B164">
        <f>'SAISIE ASL'!K164</f>
        <v>138</v>
      </c>
      <c r="C164" t="str">
        <f>'SAISIE ASL'!L164</f>
        <v>Le professionnel confirme par son attitude la parfaite maîtrise des événements</v>
      </c>
      <c r="D164">
        <f>'SAISIE ASL'!M164</f>
        <v>9</v>
      </c>
      <c r="E164" t="str">
        <f>'SAISIE ASL'!N164</f>
        <v>OUI</v>
      </c>
      <c r="F164" s="89">
        <f>'SAISIE ASL'!M164</f>
        <v>9</v>
      </c>
      <c r="G164" s="89">
        <f>IF('SAISIE ASL'!N164="OUI",1,IF('SAISIE ASL'!N164="NON",0,IF('SAISIE ASL'!N164="Non Mesuré","",0)))</f>
        <v>1</v>
      </c>
      <c r="H164" s="89">
        <f>IF('SAISIE ASL'!N164&lt;&gt;"Non Mesuré",F164*G164,"")</f>
        <v>9</v>
      </c>
      <c r="I164" s="89"/>
      <c r="J164" s="89">
        <f>IF('SAISIE ASL'!N164="Non Mesuré",F164,0)</f>
        <v>0</v>
      </c>
      <c r="K164" s="89"/>
      <c r="L164" s="89">
        <f t="shared" si="10"/>
        <v>9</v>
      </c>
      <c r="M164" s="89"/>
      <c r="N164" s="90"/>
      <c r="O164" s="90"/>
      <c r="P164" s="91" t="str">
        <f>IF('SAISIE ASL'!G164=1,H164,"")</f>
        <v/>
      </c>
      <c r="Q164" s="91"/>
      <c r="R164" s="91" t="str">
        <f>IF('SAISIE ASL'!G164=1,J164,"")</f>
        <v/>
      </c>
      <c r="S164" s="91"/>
      <c r="T164" s="91" t="str">
        <f>IF('SAISIE ASL'!G164=1,L164,"")</f>
        <v/>
      </c>
      <c r="U164" s="92"/>
      <c r="V164" s="93"/>
      <c r="W164" s="91"/>
      <c r="X164" s="91">
        <f>IF('SAISIE ASL'!G164=2,H164,"")</f>
        <v>9</v>
      </c>
      <c r="Y164" s="91"/>
      <c r="Z164" s="91">
        <f>IF('SAISIE ASL'!G164=2,J164,"")</f>
        <v>0</v>
      </c>
      <c r="AA164" s="91"/>
      <c r="AB164" s="91">
        <f>IF('SAISIE ASL'!G164=2,L164,"")</f>
        <v>9</v>
      </c>
      <c r="AC164" s="92"/>
      <c r="AD164" s="93"/>
      <c r="AE164" s="91"/>
      <c r="AF164" s="91" t="str">
        <f>IF('SAISIE ASL'!G164=3,H164,"")</f>
        <v/>
      </c>
      <c r="AG164" s="91"/>
      <c r="AH164" s="91" t="str">
        <f>IF('SAISIE ASL'!G164=3,J164,"")</f>
        <v/>
      </c>
      <c r="AI164" s="91"/>
      <c r="AJ164" s="91" t="str">
        <f>IF('SAISIE ASL'!G164=3,L164,"")</f>
        <v/>
      </c>
      <c r="AK164" s="92"/>
      <c r="AL164" s="93"/>
      <c r="AM164" s="91"/>
      <c r="AN164" s="91" t="str">
        <f>IF('SAISIE ASL'!G164=4,H164,"")</f>
        <v/>
      </c>
      <c r="AO164" s="91"/>
      <c r="AP164" s="91" t="str">
        <f>IF('SAISIE ASL'!G164=4,J164,"")</f>
        <v/>
      </c>
      <c r="AQ164" s="91"/>
      <c r="AR164" s="91" t="str">
        <f>IF('SAISIE ASL'!G164=4,L164,"")</f>
        <v/>
      </c>
      <c r="AS164" s="92"/>
      <c r="AT164" s="93"/>
      <c r="AU164" s="89"/>
      <c r="AV164" s="91" t="str">
        <f>IF('SAISIE ASL'!G164=5,H164,"")</f>
        <v/>
      </c>
      <c r="AW164" s="91"/>
      <c r="AX164" s="91" t="str">
        <f>IF('SAISIE ASL'!G164=5,J164,"")</f>
        <v/>
      </c>
      <c r="AY164" s="91"/>
      <c r="AZ164" s="91" t="str">
        <f>IF('SAISIE ASL'!G164=5,L164,"")</f>
        <v/>
      </c>
      <c r="BA164" s="92"/>
      <c r="BB164" s="93"/>
      <c r="BC164" s="89"/>
      <c r="BD164" s="91" t="str">
        <f>IF('SAISIE ASL'!A164=31,H164,"")</f>
        <v/>
      </c>
      <c r="BE164" s="91"/>
      <c r="BF164" s="91" t="str">
        <f>IF('SAISIE ASL'!A164=31,J164,"")</f>
        <v/>
      </c>
      <c r="BG164" s="91"/>
      <c r="BH164" s="91" t="str">
        <f>IF('SAISIE ASL'!A164=31,L164,"")</f>
        <v/>
      </c>
      <c r="BI164" s="92"/>
      <c r="BJ164" s="93"/>
      <c r="BK164" s="94"/>
      <c r="BL164" s="91" t="str">
        <f>IF('SAISIE ASL'!A164=32,H164,"")</f>
        <v/>
      </c>
      <c r="BM164" s="91"/>
      <c r="BN164" s="91" t="str">
        <f>IF('SAISIE ASL'!A164=32,J164,"")</f>
        <v/>
      </c>
      <c r="BO164" s="91"/>
      <c r="BP164" s="91" t="str">
        <f>IF('SAISIE ASL'!A164=32,L164,"")</f>
        <v/>
      </c>
      <c r="BQ164" s="92"/>
      <c r="BR164" s="93"/>
      <c r="BS164" s="85"/>
      <c r="BT164" s="91" t="str">
        <f>IF('SAISIE ASL'!A164=33,H164,"")</f>
        <v/>
      </c>
      <c r="BU164" s="91"/>
      <c r="BV164" s="91" t="str">
        <f>IF('SAISIE ASL'!A164=33,J164,"")</f>
        <v/>
      </c>
      <c r="BW164" s="91"/>
      <c r="BX164" s="91" t="str">
        <f>IF('SAISIE ASL'!A164=33,L164,"")</f>
        <v/>
      </c>
      <c r="BY164" s="92"/>
      <c r="BZ164" s="93"/>
    </row>
    <row r="165" spans="1:78" ht="15" x14ac:dyDescent="0.2">
      <c r="A165">
        <f>'SAISIE ASL'!J165</f>
        <v>200</v>
      </c>
      <c r="B165">
        <f>'SAISIE ASL'!K165</f>
        <v>139</v>
      </c>
      <c r="C165" t="str">
        <f>'SAISIE ASL'!L165</f>
        <v xml:space="preserve">Le professionnel adapte l'activité si les attentes et le niveau des clients le nécessite. </v>
      </c>
      <c r="D165">
        <f>'SAISIE ASL'!M165</f>
        <v>9</v>
      </c>
      <c r="E165" t="str">
        <f>'SAISIE ASL'!N165</f>
        <v>Très Satisfaisant</v>
      </c>
      <c r="F165" s="89">
        <f>'SAISIE ASL'!M165</f>
        <v>9</v>
      </c>
      <c r="G165" s="89">
        <f>IF('SAISIE ASL'!N165="Très Satisfaisant",1,IF('SAISIE ASL'!N165="Satisfaisant",0.75,IF('SAISIE ASL'!N165="Insatisfaisant",0.25,IF('SAISIE ASL'!N165="Très Insatisfaisant",0,IF('SAISIE ASL'!N165="Non Mesuré","",0)))))</f>
        <v>1</v>
      </c>
      <c r="H165" s="89">
        <f>IF('SAISIE ASL'!N165&lt;&gt;"Non Mesuré",F165*G165,"")</f>
        <v>9</v>
      </c>
      <c r="I165" s="89"/>
      <c r="J165" s="89">
        <f>IF('SAISIE ASL'!N165="Non Mesuré",F165,0)</f>
        <v>0</v>
      </c>
      <c r="K165" s="89"/>
      <c r="L165" s="89">
        <f t="shared" si="10"/>
        <v>9</v>
      </c>
      <c r="M165" s="89"/>
      <c r="N165" s="90"/>
      <c r="O165" s="90"/>
      <c r="P165" s="91" t="str">
        <f>IF('SAISIE ASL'!G165=1,H165,"")</f>
        <v/>
      </c>
      <c r="Q165" s="91"/>
      <c r="R165" s="91" t="str">
        <f>IF('SAISIE ASL'!G165=1,J165,"")</f>
        <v/>
      </c>
      <c r="S165" s="91"/>
      <c r="T165" s="91" t="str">
        <f>IF('SAISIE ASL'!G165=1,L165,"")</f>
        <v/>
      </c>
      <c r="U165" s="92"/>
      <c r="V165" s="93"/>
      <c r="W165" s="91"/>
      <c r="X165" s="91">
        <f>IF('SAISIE ASL'!G165=2,H165,"")</f>
        <v>9</v>
      </c>
      <c r="Y165" s="91"/>
      <c r="Z165" s="91">
        <f>IF('SAISIE ASL'!G165=2,J165,"")</f>
        <v>0</v>
      </c>
      <c r="AA165" s="91"/>
      <c r="AB165" s="91">
        <f>IF('SAISIE ASL'!G165=2,L165,"")</f>
        <v>9</v>
      </c>
      <c r="AC165" s="92"/>
      <c r="AD165" s="93"/>
      <c r="AE165" s="91"/>
      <c r="AF165" s="91" t="str">
        <f>IF('SAISIE ASL'!G165=3,H165,"")</f>
        <v/>
      </c>
      <c r="AG165" s="91"/>
      <c r="AH165" s="91" t="str">
        <f>IF('SAISIE ASL'!G165=3,J165,"")</f>
        <v/>
      </c>
      <c r="AI165" s="91"/>
      <c r="AJ165" s="91" t="str">
        <f>IF('SAISIE ASL'!G165=3,L165,"")</f>
        <v/>
      </c>
      <c r="AK165" s="92"/>
      <c r="AL165" s="93"/>
      <c r="AM165" s="91"/>
      <c r="AN165" s="91" t="str">
        <f>IF('SAISIE ASL'!G165=4,H165,"")</f>
        <v/>
      </c>
      <c r="AO165" s="91"/>
      <c r="AP165" s="91" t="str">
        <f>IF('SAISIE ASL'!G165=4,J165,"")</f>
        <v/>
      </c>
      <c r="AQ165" s="91"/>
      <c r="AR165" s="91" t="str">
        <f>IF('SAISIE ASL'!G165=4,L165,"")</f>
        <v/>
      </c>
      <c r="AS165" s="92"/>
      <c r="AT165" s="93"/>
      <c r="AU165" s="89"/>
      <c r="AV165" s="91" t="str">
        <f>IF('SAISIE ASL'!G165=5,H165,"")</f>
        <v/>
      </c>
      <c r="AW165" s="91"/>
      <c r="AX165" s="91" t="str">
        <f>IF('SAISIE ASL'!G165=5,J165,"")</f>
        <v/>
      </c>
      <c r="AY165" s="91"/>
      <c r="AZ165" s="91" t="str">
        <f>IF('SAISIE ASL'!G165=5,L165,"")</f>
        <v/>
      </c>
      <c r="BA165" s="92"/>
      <c r="BB165" s="93"/>
      <c r="BC165" s="89"/>
      <c r="BD165" s="91" t="str">
        <f>IF('SAISIE ASL'!A165=31,H165,"")</f>
        <v/>
      </c>
      <c r="BE165" s="91"/>
      <c r="BF165" s="91" t="str">
        <f>IF('SAISIE ASL'!A165=31,J165,"")</f>
        <v/>
      </c>
      <c r="BG165" s="91"/>
      <c r="BH165" s="91" t="str">
        <f>IF('SAISIE ASL'!A165=31,L165,"")</f>
        <v/>
      </c>
      <c r="BI165" s="92"/>
      <c r="BJ165" s="93"/>
      <c r="BK165" s="94"/>
      <c r="BL165" s="91" t="str">
        <f>IF('SAISIE ASL'!A165=32,H165,"")</f>
        <v/>
      </c>
      <c r="BM165" s="91"/>
      <c r="BN165" s="91" t="str">
        <f>IF('SAISIE ASL'!A165=32,J165,"")</f>
        <v/>
      </c>
      <c r="BO165" s="91"/>
      <c r="BP165" s="91" t="str">
        <f>IF('SAISIE ASL'!A165=32,L165,"")</f>
        <v/>
      </c>
      <c r="BQ165" s="92"/>
      <c r="BR165" s="93"/>
      <c r="BS165" s="85"/>
      <c r="BT165" s="91" t="str">
        <f>IF('SAISIE ASL'!A165=33,H165,"")</f>
        <v/>
      </c>
      <c r="BU165" s="91"/>
      <c r="BV165" s="91" t="str">
        <f>IF('SAISIE ASL'!A165=33,J165,"")</f>
        <v/>
      </c>
      <c r="BW165" s="91"/>
      <c r="BX165" s="91" t="str">
        <f>IF('SAISIE ASL'!A165=33,L165,"")</f>
        <v/>
      </c>
      <c r="BY165" s="92"/>
      <c r="BZ165" s="93"/>
    </row>
    <row r="166" spans="1:78" ht="15" x14ac:dyDescent="0.2">
      <c r="A166">
        <f>'SAISIE ASL'!J166</f>
        <v>200</v>
      </c>
      <c r="B166">
        <f>'SAISIE ASL'!K166</f>
        <v>140</v>
      </c>
      <c r="C166" t="str">
        <f>'SAISIE ASL'!L166</f>
        <v>Si les circonstances de l'activité ne permettent le respect de l'horaire annoncé, le client est prévenu assez tôt pour prendre des dispositions.</v>
      </c>
      <c r="D166">
        <f>'SAISIE ASL'!M166</f>
        <v>9</v>
      </c>
      <c r="E166" t="str">
        <f>'SAISIE ASL'!N166</f>
        <v>Très Satisfaisant</v>
      </c>
      <c r="F166" s="89">
        <f>'SAISIE ASL'!M166</f>
        <v>9</v>
      </c>
      <c r="G166" s="89">
        <f>IF('SAISIE ASL'!N166="Très Satisfaisant",1,IF('SAISIE ASL'!N166="Satisfaisant",0.75,IF('SAISIE ASL'!N166="Insatisfaisant",0.25,IF('SAISIE ASL'!N166="Très Insatisfaisant",0,IF('SAISIE ASL'!N166="Non Mesuré","",0)))))</f>
        <v>1</v>
      </c>
      <c r="H166" s="89">
        <f>IF('SAISIE ASL'!N166&lt;&gt;"Non Mesuré",F166*G166,"")</f>
        <v>9</v>
      </c>
      <c r="I166" s="89"/>
      <c r="J166" s="89">
        <f>IF('SAISIE ASL'!N166="Non Mesuré",F166,0)</f>
        <v>0</v>
      </c>
      <c r="K166" s="89"/>
      <c r="L166" s="89">
        <f t="shared" si="10"/>
        <v>9</v>
      </c>
      <c r="M166" s="89"/>
      <c r="N166" s="90"/>
      <c r="O166" s="90"/>
      <c r="P166" s="91" t="str">
        <f>IF('SAISIE ASL'!G166=1,H166,"")</f>
        <v/>
      </c>
      <c r="Q166" s="91"/>
      <c r="R166" s="91" t="str">
        <f>IF('SAISIE ASL'!G166=1,J166,"")</f>
        <v/>
      </c>
      <c r="S166" s="91"/>
      <c r="T166" s="91" t="str">
        <f>IF('SAISIE ASL'!G166=1,L166,"")</f>
        <v/>
      </c>
      <c r="U166" s="92"/>
      <c r="V166" s="93"/>
      <c r="W166" s="91"/>
      <c r="X166" s="91">
        <f>IF('SAISIE ASL'!G166=2,H166,"")</f>
        <v>9</v>
      </c>
      <c r="Y166" s="91"/>
      <c r="Z166" s="91">
        <f>IF('SAISIE ASL'!G166=2,J166,"")</f>
        <v>0</v>
      </c>
      <c r="AA166" s="91"/>
      <c r="AB166" s="91">
        <f>IF('SAISIE ASL'!G166=2,L166,"")</f>
        <v>9</v>
      </c>
      <c r="AC166" s="92"/>
      <c r="AD166" s="93"/>
      <c r="AE166" s="91"/>
      <c r="AF166" s="91" t="str">
        <f>IF('SAISIE ASL'!G166=3,H166,"")</f>
        <v/>
      </c>
      <c r="AG166" s="91"/>
      <c r="AH166" s="91" t="str">
        <f>IF('SAISIE ASL'!G166=3,J166,"")</f>
        <v/>
      </c>
      <c r="AI166" s="91"/>
      <c r="AJ166" s="91" t="str">
        <f>IF('SAISIE ASL'!G166=3,L166,"")</f>
        <v/>
      </c>
      <c r="AK166" s="92"/>
      <c r="AL166" s="93"/>
      <c r="AM166" s="91"/>
      <c r="AN166" s="91" t="str">
        <f>IF('SAISIE ASL'!G166=4,H166,"")</f>
        <v/>
      </c>
      <c r="AO166" s="91"/>
      <c r="AP166" s="91" t="str">
        <f>IF('SAISIE ASL'!G166=4,J166,"")</f>
        <v/>
      </c>
      <c r="AQ166" s="91"/>
      <c r="AR166" s="91" t="str">
        <f>IF('SAISIE ASL'!G166=4,L166,"")</f>
        <v/>
      </c>
      <c r="AS166" s="92"/>
      <c r="AT166" s="93"/>
      <c r="AU166" s="89"/>
      <c r="AV166" s="91" t="str">
        <f>IF('SAISIE ASL'!G166=5,H166,"")</f>
        <v/>
      </c>
      <c r="AW166" s="91"/>
      <c r="AX166" s="91" t="str">
        <f>IF('SAISIE ASL'!G166=5,J166,"")</f>
        <v/>
      </c>
      <c r="AY166" s="91"/>
      <c r="AZ166" s="91" t="str">
        <f>IF('SAISIE ASL'!G166=5,L166,"")</f>
        <v/>
      </c>
      <c r="BA166" s="92"/>
      <c r="BB166" s="93"/>
      <c r="BC166" s="89"/>
      <c r="BD166" s="91" t="str">
        <f>IF('SAISIE ASL'!A166=31,H166,"")</f>
        <v/>
      </c>
      <c r="BE166" s="91"/>
      <c r="BF166" s="91" t="str">
        <f>IF('SAISIE ASL'!A166=31,J166,"")</f>
        <v/>
      </c>
      <c r="BG166" s="91"/>
      <c r="BH166" s="91" t="str">
        <f>IF('SAISIE ASL'!A166=31,L166,"")</f>
        <v/>
      </c>
      <c r="BI166" s="92"/>
      <c r="BJ166" s="93"/>
      <c r="BK166" s="94"/>
      <c r="BL166" s="91" t="str">
        <f>IF('SAISIE ASL'!A166=32,H166,"")</f>
        <v/>
      </c>
      <c r="BM166" s="91"/>
      <c r="BN166" s="91" t="str">
        <f>IF('SAISIE ASL'!A166=32,J166,"")</f>
        <v/>
      </c>
      <c r="BO166" s="91"/>
      <c r="BP166" s="91" t="str">
        <f>IF('SAISIE ASL'!A166=32,L166,"")</f>
        <v/>
      </c>
      <c r="BQ166" s="92"/>
      <c r="BR166" s="93"/>
      <c r="BS166" s="85"/>
      <c r="BT166" s="91" t="str">
        <f>IF('SAISIE ASL'!A166=33,H166,"")</f>
        <v/>
      </c>
      <c r="BU166" s="91"/>
      <c r="BV166" s="91" t="str">
        <f>IF('SAISIE ASL'!A166=33,J166,"")</f>
        <v/>
      </c>
      <c r="BW166" s="91"/>
      <c r="BX166" s="91" t="str">
        <f>IF('SAISIE ASL'!A166=33,L166,"")</f>
        <v/>
      </c>
      <c r="BY166" s="92"/>
      <c r="BZ166" s="93"/>
    </row>
    <row r="167" spans="1:78" ht="15" x14ac:dyDescent="0.2">
      <c r="A167">
        <f>'SAISIE ASL'!J167</f>
        <v>27</v>
      </c>
      <c r="B167">
        <f>'SAISIE ASL'!K167</f>
        <v>141</v>
      </c>
      <c r="C167" t="str">
        <f>'SAISIE ASL'!L167</f>
        <v>Le professionnel échange avec les clients en valorisant l'environnement de pratique et l'environnement touristique.</v>
      </c>
      <c r="D167">
        <f>'SAISIE ASL'!M167</f>
        <v>1</v>
      </c>
      <c r="E167" t="str">
        <f>'SAISIE ASL'!N167</f>
        <v>OUI</v>
      </c>
      <c r="F167" s="89">
        <f>'SAISIE ASL'!M167</f>
        <v>1</v>
      </c>
      <c r="G167" s="89">
        <f>IF('SAISIE ASL'!N167="OUI",1,IF('SAISIE ASL'!N167="NON",0,IF('SAISIE ASL'!N167="Non Mesuré","",0)))</f>
        <v>1</v>
      </c>
      <c r="H167" s="89">
        <f>IF('SAISIE ASL'!N167&lt;&gt;"Non Mesuré",F167*G167,"")</f>
        <v>1</v>
      </c>
      <c r="I167" s="89"/>
      <c r="J167" s="89">
        <f>IF('SAISIE ASL'!N167="Non Mesuré",F167,0)</f>
        <v>0</v>
      </c>
      <c r="K167" s="89"/>
      <c r="L167" s="89">
        <f t="shared" si="10"/>
        <v>1</v>
      </c>
      <c r="M167" s="89"/>
      <c r="N167" s="90"/>
      <c r="O167" s="90"/>
      <c r="P167" s="91" t="str">
        <f>IF('SAISIE ASL'!G167=1,H167,"")</f>
        <v/>
      </c>
      <c r="Q167" s="91"/>
      <c r="R167" s="91" t="str">
        <f>IF('SAISIE ASL'!G167=1,J167,"")</f>
        <v/>
      </c>
      <c r="S167" s="91"/>
      <c r="T167" s="91" t="str">
        <f>IF('SAISIE ASL'!G167=1,L167,"")</f>
        <v/>
      </c>
      <c r="U167" s="92"/>
      <c r="V167" s="93"/>
      <c r="W167" s="91"/>
      <c r="X167" s="91">
        <f>IF('SAISIE ASL'!G167=2,H167,"")</f>
        <v>1</v>
      </c>
      <c r="Y167" s="91"/>
      <c r="Z167" s="91">
        <f>IF('SAISIE ASL'!G167=2,J167,"")</f>
        <v>0</v>
      </c>
      <c r="AA167" s="91"/>
      <c r="AB167" s="91">
        <f>IF('SAISIE ASL'!G167=2,L167,"")</f>
        <v>1</v>
      </c>
      <c r="AC167" s="92"/>
      <c r="AD167" s="93"/>
      <c r="AE167" s="91"/>
      <c r="AF167" s="91" t="str">
        <f>IF('SAISIE ASL'!G167=3,H167,"")</f>
        <v/>
      </c>
      <c r="AG167" s="91"/>
      <c r="AH167" s="91" t="str">
        <f>IF('SAISIE ASL'!G167=3,J167,"")</f>
        <v/>
      </c>
      <c r="AI167" s="91"/>
      <c r="AJ167" s="91" t="str">
        <f>IF('SAISIE ASL'!G167=3,L167,"")</f>
        <v/>
      </c>
      <c r="AK167" s="92"/>
      <c r="AL167" s="93"/>
      <c r="AM167" s="91"/>
      <c r="AN167" s="91" t="str">
        <f>IF('SAISIE ASL'!G167=4,H167,"")</f>
        <v/>
      </c>
      <c r="AO167" s="91"/>
      <c r="AP167" s="91" t="str">
        <f>IF('SAISIE ASL'!G167=4,J167,"")</f>
        <v/>
      </c>
      <c r="AQ167" s="91"/>
      <c r="AR167" s="91" t="str">
        <f>IF('SAISIE ASL'!G167=4,L167,"")</f>
        <v/>
      </c>
      <c r="AS167" s="92"/>
      <c r="AT167" s="93"/>
      <c r="AU167" s="89"/>
      <c r="AV167" s="91" t="str">
        <f>IF('SAISIE ASL'!G167=5,H167,"")</f>
        <v/>
      </c>
      <c r="AW167" s="91"/>
      <c r="AX167" s="91" t="str">
        <f>IF('SAISIE ASL'!G167=5,J167,"")</f>
        <v/>
      </c>
      <c r="AY167" s="91"/>
      <c r="AZ167" s="91" t="str">
        <f>IF('SAISIE ASL'!G167=5,L167,"")</f>
        <v/>
      </c>
      <c r="BA167" s="92"/>
      <c r="BB167" s="93"/>
      <c r="BC167" s="89"/>
      <c r="BD167" s="91" t="str">
        <f>IF('SAISIE ASL'!A167=31,H167,"")</f>
        <v/>
      </c>
      <c r="BE167" s="91"/>
      <c r="BF167" s="91" t="str">
        <f>IF('SAISIE ASL'!A167=31,J167,"")</f>
        <v/>
      </c>
      <c r="BG167" s="91"/>
      <c r="BH167" s="91" t="str">
        <f>IF('SAISIE ASL'!A167=31,L167,"")</f>
        <v/>
      </c>
      <c r="BI167" s="92"/>
      <c r="BJ167" s="93"/>
      <c r="BK167" s="94"/>
      <c r="BL167" s="91" t="str">
        <f>IF('SAISIE ASL'!A167=32,H167,"")</f>
        <v/>
      </c>
      <c r="BM167" s="91"/>
      <c r="BN167" s="91" t="str">
        <f>IF('SAISIE ASL'!A167=32,J167,"")</f>
        <v/>
      </c>
      <c r="BO167" s="91"/>
      <c r="BP167" s="91" t="str">
        <f>IF('SAISIE ASL'!A167=32,L167,"")</f>
        <v/>
      </c>
      <c r="BQ167" s="92"/>
      <c r="BR167" s="93"/>
      <c r="BS167" s="85"/>
      <c r="BT167" s="91" t="str">
        <f>IF('SAISIE ASL'!A167=33,H167,"")</f>
        <v/>
      </c>
      <c r="BU167" s="91"/>
      <c r="BV167" s="91" t="str">
        <f>IF('SAISIE ASL'!A167=33,J167,"")</f>
        <v/>
      </c>
      <c r="BW167" s="91"/>
      <c r="BX167" s="91" t="str">
        <f>IF('SAISIE ASL'!A167=33,L167,"")</f>
        <v/>
      </c>
      <c r="BY167" s="92"/>
      <c r="BZ167" s="93"/>
    </row>
    <row r="168" spans="1:78" ht="15" x14ac:dyDescent="0.2">
      <c r="A168">
        <f>'SAISIE ASL'!J168</f>
        <v>26</v>
      </c>
      <c r="B168">
        <f>'SAISIE ASL'!K168</f>
        <v>142</v>
      </c>
      <c r="C168" t="str">
        <f>'SAISIE ASL'!L168</f>
        <v>Le professionnel est attentif pour créer une atmosphère de sécurité lors de l'activité.</v>
      </c>
      <c r="D168">
        <f>'SAISIE ASL'!M168</f>
        <v>3</v>
      </c>
      <c r="E168" t="str">
        <f>'SAISIE ASL'!N168</f>
        <v>OUI</v>
      </c>
      <c r="F168" s="89">
        <f>'SAISIE ASL'!M168</f>
        <v>3</v>
      </c>
      <c r="G168" s="89">
        <f>IF('SAISIE ASL'!N168="OUI",1,IF('SAISIE ASL'!N168="NON",0,IF('SAISIE ASL'!N168="Non Mesuré","",0)))</f>
        <v>1</v>
      </c>
      <c r="H168" s="89">
        <f>IF('SAISIE ASL'!N168&lt;&gt;"Non Mesuré",F168*G168,"")</f>
        <v>3</v>
      </c>
      <c r="I168" s="89"/>
      <c r="J168" s="89">
        <f>IF('SAISIE ASL'!N168="Non Mesuré",F168,0)</f>
        <v>0</v>
      </c>
      <c r="K168" s="89"/>
      <c r="L168" s="89">
        <f t="shared" si="10"/>
        <v>3</v>
      </c>
      <c r="M168" s="89"/>
      <c r="N168" s="90"/>
      <c r="O168" s="90"/>
      <c r="P168" s="91" t="str">
        <f>IF('SAISIE ASL'!G168=1,H168,"")</f>
        <v/>
      </c>
      <c r="Q168" s="91"/>
      <c r="R168" s="91" t="str">
        <f>IF('SAISIE ASL'!G168=1,J168,"")</f>
        <v/>
      </c>
      <c r="S168" s="91"/>
      <c r="T168" s="91" t="str">
        <f>IF('SAISIE ASL'!G168=1,L168,"")</f>
        <v/>
      </c>
      <c r="U168" s="92"/>
      <c r="V168" s="93"/>
      <c r="W168" s="91"/>
      <c r="X168" s="91">
        <f>IF('SAISIE ASL'!G168=2,H168,"")</f>
        <v>3</v>
      </c>
      <c r="Y168" s="91"/>
      <c r="Z168" s="91">
        <f>IF('SAISIE ASL'!G168=2,J168,"")</f>
        <v>0</v>
      </c>
      <c r="AA168" s="91"/>
      <c r="AB168" s="91">
        <f>IF('SAISIE ASL'!G168=2,L168,"")</f>
        <v>3</v>
      </c>
      <c r="AC168" s="92"/>
      <c r="AD168" s="93"/>
      <c r="AE168" s="91"/>
      <c r="AF168" s="91" t="str">
        <f>IF('SAISIE ASL'!G168=3,H168,"")</f>
        <v/>
      </c>
      <c r="AG168" s="91"/>
      <c r="AH168" s="91" t="str">
        <f>IF('SAISIE ASL'!G168=3,J168,"")</f>
        <v/>
      </c>
      <c r="AI168" s="91"/>
      <c r="AJ168" s="91" t="str">
        <f>IF('SAISIE ASL'!G168=3,L168,"")</f>
        <v/>
      </c>
      <c r="AK168" s="92"/>
      <c r="AL168" s="93"/>
      <c r="AM168" s="91"/>
      <c r="AN168" s="91" t="str">
        <f>IF('SAISIE ASL'!G168=4,H168,"")</f>
        <v/>
      </c>
      <c r="AO168" s="91"/>
      <c r="AP168" s="91" t="str">
        <f>IF('SAISIE ASL'!G168=4,J168,"")</f>
        <v/>
      </c>
      <c r="AQ168" s="91"/>
      <c r="AR168" s="91" t="str">
        <f>IF('SAISIE ASL'!G168=4,L168,"")</f>
        <v/>
      </c>
      <c r="AS168" s="92"/>
      <c r="AT168" s="93"/>
      <c r="AU168" s="89"/>
      <c r="AV168" s="91" t="str">
        <f>IF('SAISIE ASL'!G168=5,H168,"")</f>
        <v/>
      </c>
      <c r="AW168" s="91"/>
      <c r="AX168" s="91" t="str">
        <f>IF('SAISIE ASL'!G168=5,J168,"")</f>
        <v/>
      </c>
      <c r="AY168" s="91"/>
      <c r="AZ168" s="91" t="str">
        <f>IF('SAISIE ASL'!G168=5,L168,"")</f>
        <v/>
      </c>
      <c r="BA168" s="92"/>
      <c r="BB168" s="93"/>
      <c r="BC168" s="89"/>
      <c r="BD168" s="91" t="str">
        <f>IF('SAISIE ASL'!A168=31,H168,"")</f>
        <v/>
      </c>
      <c r="BE168" s="91"/>
      <c r="BF168" s="91" t="str">
        <f>IF('SAISIE ASL'!A168=31,J168,"")</f>
        <v/>
      </c>
      <c r="BG168" s="91"/>
      <c r="BH168" s="91" t="str">
        <f>IF('SAISIE ASL'!A168=31,L168,"")</f>
        <v/>
      </c>
      <c r="BI168" s="92"/>
      <c r="BJ168" s="93"/>
      <c r="BK168" s="94"/>
      <c r="BL168" s="91" t="str">
        <f>IF('SAISIE ASL'!A168=32,H168,"")</f>
        <v/>
      </c>
      <c r="BM168" s="91"/>
      <c r="BN168" s="91" t="str">
        <f>IF('SAISIE ASL'!A168=32,J168,"")</f>
        <v/>
      </c>
      <c r="BO168" s="91"/>
      <c r="BP168" s="91" t="str">
        <f>IF('SAISIE ASL'!A168=32,L168,"")</f>
        <v/>
      </c>
      <c r="BQ168" s="92"/>
      <c r="BR168" s="93"/>
      <c r="BS168" s="85"/>
      <c r="BT168" s="91" t="str">
        <f>IF('SAISIE ASL'!A168=33,H168,"")</f>
        <v/>
      </c>
      <c r="BU168" s="91"/>
      <c r="BV168" s="91" t="str">
        <f>IF('SAISIE ASL'!A168=33,J168,"")</f>
        <v/>
      </c>
      <c r="BW168" s="91"/>
      <c r="BX168" s="91" t="str">
        <f>IF('SAISIE ASL'!A168=33,L168,"")</f>
        <v/>
      </c>
      <c r="BY168" s="92"/>
      <c r="BZ168" s="93"/>
    </row>
    <row r="169" spans="1:78" ht="15" x14ac:dyDescent="0.2">
      <c r="A169">
        <f>'SAISIE ASL'!J169</f>
        <v>26</v>
      </c>
      <c r="B169">
        <f>'SAISIE ASL'!K169</f>
        <v>143</v>
      </c>
      <c r="C169" t="str">
        <f>'SAISIE ASL'!L169</f>
        <v>Le professionnel est équipé d'une radio, d'un téléphone ou d'un moyen adapté pour appeler les secours.</v>
      </c>
      <c r="D169">
        <f>'SAISIE ASL'!M169</f>
        <v>1</v>
      </c>
      <c r="E169" t="str">
        <f>'SAISIE ASL'!N169</f>
        <v>OUI</v>
      </c>
      <c r="F169" s="89">
        <f>'SAISIE ASL'!M169</f>
        <v>1</v>
      </c>
      <c r="G169" s="89">
        <f>IF('SAISIE ASL'!N169="OUI",1,IF('SAISIE ASL'!N169="NON",0,IF('SAISIE ASL'!N169="Non Mesuré","",0)))</f>
        <v>1</v>
      </c>
      <c r="H169" s="89">
        <f>IF('SAISIE ASL'!N169&lt;&gt;"Non Mesuré",F169*G169,"")</f>
        <v>1</v>
      </c>
      <c r="I169" s="89"/>
      <c r="J169" s="89">
        <f>IF('SAISIE ASL'!N169="Non Mesuré",F169,0)</f>
        <v>0</v>
      </c>
      <c r="K169" s="89"/>
      <c r="L169" s="89">
        <f t="shared" si="10"/>
        <v>1</v>
      </c>
      <c r="M169" s="89"/>
      <c r="N169" s="90"/>
      <c r="O169" s="90"/>
      <c r="P169" s="91" t="str">
        <f>IF('SAISIE ASL'!G169=1,H169,"")</f>
        <v/>
      </c>
      <c r="Q169" s="91"/>
      <c r="R169" s="91" t="str">
        <f>IF('SAISIE ASL'!G169=1,J169,"")</f>
        <v/>
      </c>
      <c r="S169" s="91"/>
      <c r="T169" s="91" t="str">
        <f>IF('SAISIE ASL'!G169=1,L169,"")</f>
        <v/>
      </c>
      <c r="U169" s="92"/>
      <c r="V169" s="93"/>
      <c r="W169" s="91"/>
      <c r="X169" s="91">
        <f>IF('SAISIE ASL'!G169=2,H169,"")</f>
        <v>1</v>
      </c>
      <c r="Y169" s="91"/>
      <c r="Z169" s="91">
        <f>IF('SAISIE ASL'!G169=2,J169,"")</f>
        <v>0</v>
      </c>
      <c r="AA169" s="91"/>
      <c r="AB169" s="91">
        <f>IF('SAISIE ASL'!G169=2,L169,"")</f>
        <v>1</v>
      </c>
      <c r="AC169" s="92"/>
      <c r="AD169" s="93"/>
      <c r="AE169" s="91"/>
      <c r="AF169" s="91" t="str">
        <f>IF('SAISIE ASL'!G169=3,H169,"")</f>
        <v/>
      </c>
      <c r="AG169" s="91"/>
      <c r="AH169" s="91" t="str">
        <f>IF('SAISIE ASL'!G169=3,J169,"")</f>
        <v/>
      </c>
      <c r="AI169" s="91"/>
      <c r="AJ169" s="91" t="str">
        <f>IF('SAISIE ASL'!G169=3,L169,"")</f>
        <v/>
      </c>
      <c r="AK169" s="92"/>
      <c r="AL169" s="93"/>
      <c r="AM169" s="91"/>
      <c r="AN169" s="91" t="str">
        <f>IF('SAISIE ASL'!G169=4,H169,"")</f>
        <v/>
      </c>
      <c r="AO169" s="91"/>
      <c r="AP169" s="91" t="str">
        <f>IF('SAISIE ASL'!G169=4,J169,"")</f>
        <v/>
      </c>
      <c r="AQ169" s="91"/>
      <c r="AR169" s="91" t="str">
        <f>IF('SAISIE ASL'!G169=4,L169,"")</f>
        <v/>
      </c>
      <c r="AS169" s="92"/>
      <c r="AT169" s="93"/>
      <c r="AU169" s="89"/>
      <c r="AV169" s="91" t="str">
        <f>IF('SAISIE ASL'!G169=5,H169,"")</f>
        <v/>
      </c>
      <c r="AW169" s="91"/>
      <c r="AX169" s="91" t="str">
        <f>IF('SAISIE ASL'!G169=5,J169,"")</f>
        <v/>
      </c>
      <c r="AY169" s="91"/>
      <c r="AZ169" s="91" t="str">
        <f>IF('SAISIE ASL'!G169=5,L169,"")</f>
        <v/>
      </c>
      <c r="BA169" s="92"/>
      <c r="BB169" s="93"/>
      <c r="BC169" s="89"/>
      <c r="BD169" s="91" t="str">
        <f>IF('SAISIE ASL'!A169=31,H169,"")</f>
        <v/>
      </c>
      <c r="BE169" s="91"/>
      <c r="BF169" s="91" t="str">
        <f>IF('SAISIE ASL'!A169=31,J169,"")</f>
        <v/>
      </c>
      <c r="BG169" s="91"/>
      <c r="BH169" s="91" t="str">
        <f>IF('SAISIE ASL'!A169=31,L169,"")</f>
        <v/>
      </c>
      <c r="BI169" s="92"/>
      <c r="BJ169" s="93"/>
      <c r="BK169" s="94"/>
      <c r="BL169" s="91" t="str">
        <f>IF('SAISIE ASL'!A169=32,H169,"")</f>
        <v/>
      </c>
      <c r="BM169" s="91"/>
      <c r="BN169" s="91" t="str">
        <f>IF('SAISIE ASL'!A169=32,J169,"")</f>
        <v/>
      </c>
      <c r="BO169" s="91"/>
      <c r="BP169" s="91" t="str">
        <f>IF('SAISIE ASL'!A169=32,L169,"")</f>
        <v/>
      </c>
      <c r="BQ169" s="92"/>
      <c r="BR169" s="93"/>
      <c r="BS169" s="85"/>
      <c r="BT169" s="91" t="str">
        <f>IF('SAISIE ASL'!A169=33,H169,"")</f>
        <v/>
      </c>
      <c r="BU169" s="91"/>
      <c r="BV169" s="91" t="str">
        <f>IF('SAISIE ASL'!A169=33,J169,"")</f>
        <v/>
      </c>
      <c r="BW169" s="91"/>
      <c r="BX169" s="91" t="str">
        <f>IF('SAISIE ASL'!A169=33,L169,"")</f>
        <v/>
      </c>
      <c r="BY169" s="92"/>
      <c r="BZ169" s="93"/>
    </row>
    <row r="170" spans="1:78" ht="15" x14ac:dyDescent="0.2">
      <c r="A170">
        <f>'SAISIE ASL'!J170</f>
        <v>200</v>
      </c>
      <c r="B170">
        <f>'SAISIE ASL'!K170</f>
        <v>144</v>
      </c>
      <c r="C170" t="str">
        <f>'SAISIE ASL'!L170</f>
        <v>Sur réservation, le professionnel peut encadrer l'activité en au moins une langue étrangère.</v>
      </c>
      <c r="D170">
        <f>'SAISIE ASL'!M170</f>
        <v>3</v>
      </c>
      <c r="E170" t="str">
        <f>'SAISIE ASL'!N170</f>
        <v>OUI</v>
      </c>
      <c r="F170" s="89">
        <f>'SAISIE ASL'!M170</f>
        <v>3</v>
      </c>
      <c r="G170" s="89">
        <f>IF('SAISIE ASL'!N170="OUI",1,IF('SAISIE ASL'!N170="NON",0,IF('SAISIE ASL'!N170="Non Mesuré","",0)))</f>
        <v>1</v>
      </c>
      <c r="H170" s="89">
        <f>IF('SAISIE ASL'!N170&lt;&gt;"Non Mesuré",F170*G170,"")</f>
        <v>3</v>
      </c>
      <c r="I170" s="89"/>
      <c r="J170" s="89">
        <f>IF('SAISIE ASL'!N170="Non Mesuré",F170,0)</f>
        <v>0</v>
      </c>
      <c r="K170" s="89"/>
      <c r="L170" s="89">
        <f t="shared" si="10"/>
        <v>3</v>
      </c>
      <c r="M170" s="89"/>
      <c r="N170" s="90"/>
      <c r="O170" s="90"/>
      <c r="P170" s="91" t="str">
        <f>IF('SAISIE ASL'!G170=1,H170,"")</f>
        <v/>
      </c>
      <c r="Q170" s="91"/>
      <c r="R170" s="91" t="str">
        <f>IF('SAISIE ASL'!G170=1,J170,"")</f>
        <v/>
      </c>
      <c r="S170" s="91"/>
      <c r="T170" s="91" t="str">
        <f>IF('SAISIE ASL'!G170=1,L170,"")</f>
        <v/>
      </c>
      <c r="U170" s="92"/>
      <c r="V170" s="93"/>
      <c r="W170" s="91"/>
      <c r="X170" s="91">
        <f>IF('SAISIE ASL'!G170=2,H170,"")</f>
        <v>3</v>
      </c>
      <c r="Y170" s="91"/>
      <c r="Z170" s="91">
        <f>IF('SAISIE ASL'!G170=2,J170,"")</f>
        <v>0</v>
      </c>
      <c r="AA170" s="91"/>
      <c r="AB170" s="91">
        <f>IF('SAISIE ASL'!G170=2,L170,"")</f>
        <v>3</v>
      </c>
      <c r="AC170" s="92"/>
      <c r="AD170" s="93"/>
      <c r="AE170" s="91"/>
      <c r="AF170" s="91" t="str">
        <f>IF('SAISIE ASL'!G170=3,H170,"")</f>
        <v/>
      </c>
      <c r="AG170" s="91"/>
      <c r="AH170" s="91" t="str">
        <f>IF('SAISIE ASL'!G170=3,J170,"")</f>
        <v/>
      </c>
      <c r="AI170" s="91"/>
      <c r="AJ170" s="91" t="str">
        <f>IF('SAISIE ASL'!G170=3,L170,"")</f>
        <v/>
      </c>
      <c r="AK170" s="92"/>
      <c r="AL170" s="93"/>
      <c r="AM170" s="91"/>
      <c r="AN170" s="91" t="str">
        <f>IF('SAISIE ASL'!G170=4,H170,"")</f>
        <v/>
      </c>
      <c r="AO170" s="91"/>
      <c r="AP170" s="91" t="str">
        <f>IF('SAISIE ASL'!G170=4,J170,"")</f>
        <v/>
      </c>
      <c r="AQ170" s="91"/>
      <c r="AR170" s="91" t="str">
        <f>IF('SAISIE ASL'!G170=4,L170,"")</f>
        <v/>
      </c>
      <c r="AS170" s="92"/>
      <c r="AT170" s="93"/>
      <c r="AU170" s="89"/>
      <c r="AV170" s="91" t="str">
        <f>IF('SAISIE ASL'!G170=5,H170,"")</f>
        <v/>
      </c>
      <c r="AW170" s="91"/>
      <c r="AX170" s="91" t="str">
        <f>IF('SAISIE ASL'!G170=5,J170,"")</f>
        <v/>
      </c>
      <c r="AY170" s="91"/>
      <c r="AZ170" s="91" t="str">
        <f>IF('SAISIE ASL'!G170=5,L170,"")</f>
        <v/>
      </c>
      <c r="BA170" s="92"/>
      <c r="BB170" s="93"/>
      <c r="BC170" s="89"/>
      <c r="BD170" s="91" t="str">
        <f>IF('SAISIE ASL'!A170=31,H170,"")</f>
        <v/>
      </c>
      <c r="BE170" s="91"/>
      <c r="BF170" s="91" t="str">
        <f>IF('SAISIE ASL'!A170=31,J170,"")</f>
        <v/>
      </c>
      <c r="BG170" s="91"/>
      <c r="BH170" s="91" t="str">
        <f>IF('SAISIE ASL'!A170=31,L170,"")</f>
        <v/>
      </c>
      <c r="BI170" s="92"/>
      <c r="BJ170" s="93"/>
      <c r="BK170" s="94"/>
      <c r="BL170" s="91" t="str">
        <f>IF('SAISIE ASL'!A170=32,H170,"")</f>
        <v/>
      </c>
      <c r="BM170" s="91"/>
      <c r="BN170" s="91" t="str">
        <f>IF('SAISIE ASL'!A170=32,J170,"")</f>
        <v/>
      </c>
      <c r="BO170" s="91"/>
      <c r="BP170" s="91" t="str">
        <f>IF('SAISIE ASL'!A170=32,L170,"")</f>
        <v/>
      </c>
      <c r="BQ170" s="92"/>
      <c r="BR170" s="93"/>
      <c r="BS170" s="85"/>
      <c r="BT170" s="91" t="str">
        <f>IF('SAISIE ASL'!A170=33,H170,"")</f>
        <v/>
      </c>
      <c r="BU170" s="91"/>
      <c r="BV170" s="91" t="str">
        <f>IF('SAISIE ASL'!A170=33,J170,"")</f>
        <v/>
      </c>
      <c r="BW170" s="91"/>
      <c r="BX170" s="91" t="str">
        <f>IF('SAISIE ASL'!A170=33,L170,"")</f>
        <v/>
      </c>
      <c r="BY170" s="92"/>
      <c r="BZ170" s="93"/>
    </row>
    <row r="171" spans="1:78" ht="15" x14ac:dyDescent="0.2">
      <c r="A171">
        <f>'SAISIE ASL'!J171</f>
        <v>200</v>
      </c>
      <c r="B171">
        <f>'SAISIE ASL'!K171</f>
        <v>145</v>
      </c>
      <c r="C171" t="str">
        <f>'SAISIE ASL'!L171</f>
        <v>Sur réservation, le professionnel peut encadrer l'activité dans une deuxième langue étrangère.</v>
      </c>
      <c r="D171">
        <f>'SAISIE ASL'!M171</f>
        <v>3</v>
      </c>
      <c r="E171" t="str">
        <f>'SAISIE ASL'!N171</f>
        <v>OUI</v>
      </c>
      <c r="F171" s="89">
        <f>'SAISIE ASL'!M171</f>
        <v>3</v>
      </c>
      <c r="G171" s="89">
        <f>IF('SAISIE ASL'!N171="OUI",1,IF('SAISIE ASL'!N171="NON",0,IF('SAISIE ASL'!N171="Non Mesuré","",0)))</f>
        <v>1</v>
      </c>
      <c r="H171" s="89">
        <f>IF('SAISIE ASL'!N171&lt;&gt;"Non Mesuré",F171*G171,"")</f>
        <v>3</v>
      </c>
      <c r="I171" s="89"/>
      <c r="J171" s="89">
        <f>IF('SAISIE ASL'!N171="Non Mesuré",F171,0)</f>
        <v>0</v>
      </c>
      <c r="K171" s="89"/>
      <c r="L171" s="89">
        <f t="shared" si="10"/>
        <v>3</v>
      </c>
      <c r="M171" s="89"/>
      <c r="N171" s="90"/>
      <c r="O171" s="90"/>
      <c r="P171" s="91" t="str">
        <f>IF('SAISIE ASL'!G171=1,H171,"")</f>
        <v/>
      </c>
      <c r="Q171" s="91"/>
      <c r="R171" s="91" t="str">
        <f>IF('SAISIE ASL'!G171=1,J171,"")</f>
        <v/>
      </c>
      <c r="S171" s="91"/>
      <c r="T171" s="91" t="str">
        <f>IF('SAISIE ASL'!G171=1,L171,"")</f>
        <v/>
      </c>
      <c r="U171" s="92"/>
      <c r="V171" s="93"/>
      <c r="W171" s="91"/>
      <c r="X171" s="91">
        <f>IF('SAISIE ASL'!G171=2,H171,"")</f>
        <v>3</v>
      </c>
      <c r="Y171" s="91"/>
      <c r="Z171" s="91">
        <f>IF('SAISIE ASL'!G171=2,J171,"")</f>
        <v>0</v>
      </c>
      <c r="AA171" s="91"/>
      <c r="AB171" s="91">
        <f>IF('SAISIE ASL'!G171=2,L171,"")</f>
        <v>3</v>
      </c>
      <c r="AC171" s="92"/>
      <c r="AD171" s="93"/>
      <c r="AE171" s="91"/>
      <c r="AF171" s="91" t="str">
        <f>IF('SAISIE ASL'!G171=3,H171,"")</f>
        <v/>
      </c>
      <c r="AG171" s="91"/>
      <c r="AH171" s="91" t="str">
        <f>IF('SAISIE ASL'!G171=3,J171,"")</f>
        <v/>
      </c>
      <c r="AI171" s="91"/>
      <c r="AJ171" s="91" t="str">
        <f>IF('SAISIE ASL'!G171=3,L171,"")</f>
        <v/>
      </c>
      <c r="AK171" s="92"/>
      <c r="AL171" s="93"/>
      <c r="AM171" s="91"/>
      <c r="AN171" s="91" t="str">
        <f>IF('SAISIE ASL'!G171=4,H171,"")</f>
        <v/>
      </c>
      <c r="AO171" s="91"/>
      <c r="AP171" s="91" t="str">
        <f>IF('SAISIE ASL'!G171=4,J171,"")</f>
        <v/>
      </c>
      <c r="AQ171" s="91"/>
      <c r="AR171" s="91" t="str">
        <f>IF('SAISIE ASL'!G171=4,L171,"")</f>
        <v/>
      </c>
      <c r="AS171" s="92"/>
      <c r="AT171" s="93"/>
      <c r="AU171" s="89"/>
      <c r="AV171" s="91" t="str">
        <f>IF('SAISIE ASL'!G171=5,H171,"")</f>
        <v/>
      </c>
      <c r="AW171" s="91"/>
      <c r="AX171" s="91" t="str">
        <f>IF('SAISIE ASL'!G171=5,J171,"")</f>
        <v/>
      </c>
      <c r="AY171" s="91"/>
      <c r="AZ171" s="91" t="str">
        <f>IF('SAISIE ASL'!G171=5,L171,"")</f>
        <v/>
      </c>
      <c r="BA171" s="92"/>
      <c r="BB171" s="93"/>
      <c r="BC171" s="89"/>
      <c r="BD171" s="91" t="str">
        <f>IF('SAISIE ASL'!A171=31,H171,"")</f>
        <v/>
      </c>
      <c r="BE171" s="91"/>
      <c r="BF171" s="91" t="str">
        <f>IF('SAISIE ASL'!A171=31,J171,"")</f>
        <v/>
      </c>
      <c r="BG171" s="91"/>
      <c r="BH171" s="91" t="str">
        <f>IF('SAISIE ASL'!A171=31,L171,"")</f>
        <v/>
      </c>
      <c r="BI171" s="92"/>
      <c r="BJ171" s="93"/>
      <c r="BK171" s="94"/>
      <c r="BL171" s="91" t="str">
        <f>IF('SAISIE ASL'!A171=32,H171,"")</f>
        <v/>
      </c>
      <c r="BM171" s="91"/>
      <c r="BN171" s="91" t="str">
        <f>IF('SAISIE ASL'!A171=32,J171,"")</f>
        <v/>
      </c>
      <c r="BO171" s="91"/>
      <c r="BP171" s="91" t="str">
        <f>IF('SAISIE ASL'!A171=32,L171,"")</f>
        <v/>
      </c>
      <c r="BQ171" s="92"/>
      <c r="BR171" s="93"/>
      <c r="BS171" s="85"/>
      <c r="BT171" s="91" t="str">
        <f>IF('SAISIE ASL'!A171=33,H171,"")</f>
        <v/>
      </c>
      <c r="BU171" s="91"/>
      <c r="BV171" s="91" t="str">
        <f>IF('SAISIE ASL'!A171=33,J171,"")</f>
        <v/>
      </c>
      <c r="BW171" s="91"/>
      <c r="BX171" s="91" t="str">
        <f>IF('SAISIE ASL'!A171=33,L171,"")</f>
        <v/>
      </c>
      <c r="BY171" s="92"/>
      <c r="BZ171" s="93"/>
    </row>
    <row r="172" spans="1:78" ht="15" x14ac:dyDescent="0.2">
      <c r="A172">
        <f>'SAISIE ASL'!J172</f>
        <v>27</v>
      </c>
      <c r="B172">
        <f>'SAISIE ASL'!K172</f>
        <v>146</v>
      </c>
      <c r="C172" t="str">
        <f>'SAISIE ASL'!L172</f>
        <v>Le guide organise le temps de marche et alterne les temps d'arrêt, de repos, les temps d'explication. Il adapte le rythme en fonction des participants mais veille au respect du timing et s'assure que tout le monde suit.</v>
      </c>
      <c r="D172">
        <f>'SAISIE ASL'!M172</f>
        <v>1</v>
      </c>
      <c r="E172" t="str">
        <f>'SAISIE ASL'!N172</f>
        <v>OUI</v>
      </c>
      <c r="F172" s="89">
        <f>'SAISIE ASL'!M172</f>
        <v>1</v>
      </c>
      <c r="G172" s="89">
        <f>IF('SAISIE ASL'!N172="OUI",1,IF('SAISIE ASL'!N172="NON",0,IF('SAISIE ASL'!N172="Non Mesuré","",0)))</f>
        <v>1</v>
      </c>
      <c r="H172" s="89">
        <f>IF('SAISIE ASL'!N172&lt;&gt;"Non Mesuré",F172*G172,"")</f>
        <v>1</v>
      </c>
      <c r="I172" s="89"/>
      <c r="J172" s="89">
        <f>IF('SAISIE ASL'!N172="Non Mesuré",F172,0)</f>
        <v>0</v>
      </c>
      <c r="K172" s="89"/>
      <c r="L172" s="89">
        <f t="shared" si="10"/>
        <v>1</v>
      </c>
      <c r="M172" s="89"/>
      <c r="N172" s="90"/>
      <c r="O172" s="90"/>
      <c r="P172" s="91" t="str">
        <f>IF('SAISIE ASL'!G172=1,H172,"")</f>
        <v/>
      </c>
      <c r="Q172" s="91"/>
      <c r="R172" s="91" t="str">
        <f>IF('SAISIE ASL'!G172=1,J172,"")</f>
        <v/>
      </c>
      <c r="S172" s="91"/>
      <c r="T172" s="91" t="str">
        <f>IF('SAISIE ASL'!G172=1,L172,"")</f>
        <v/>
      </c>
      <c r="U172" s="92"/>
      <c r="V172" s="93"/>
      <c r="W172" s="91"/>
      <c r="X172" s="91">
        <f>IF('SAISIE ASL'!G172=2,H172,"")</f>
        <v>1</v>
      </c>
      <c r="Y172" s="91"/>
      <c r="Z172" s="91">
        <f>IF('SAISIE ASL'!G172=2,J172,"")</f>
        <v>0</v>
      </c>
      <c r="AA172" s="91"/>
      <c r="AB172" s="91">
        <f>IF('SAISIE ASL'!G172=2,L172,"")</f>
        <v>1</v>
      </c>
      <c r="AC172" s="92"/>
      <c r="AD172" s="93"/>
      <c r="AE172" s="91"/>
      <c r="AF172" s="91" t="str">
        <f>IF('SAISIE ASL'!G172=3,H172,"")</f>
        <v/>
      </c>
      <c r="AG172" s="91"/>
      <c r="AH172" s="91" t="str">
        <f>IF('SAISIE ASL'!G172=3,J172,"")</f>
        <v/>
      </c>
      <c r="AI172" s="91"/>
      <c r="AJ172" s="91" t="str">
        <f>IF('SAISIE ASL'!G172=3,L172,"")</f>
        <v/>
      </c>
      <c r="AK172" s="92"/>
      <c r="AL172" s="93"/>
      <c r="AM172" s="91"/>
      <c r="AN172" s="91" t="str">
        <f>IF('SAISIE ASL'!G172=4,H172,"")</f>
        <v/>
      </c>
      <c r="AO172" s="91"/>
      <c r="AP172" s="91" t="str">
        <f>IF('SAISIE ASL'!G172=4,J172,"")</f>
        <v/>
      </c>
      <c r="AQ172" s="91"/>
      <c r="AR172" s="91" t="str">
        <f>IF('SAISIE ASL'!G172=4,L172,"")</f>
        <v/>
      </c>
      <c r="AS172" s="92"/>
      <c r="AT172" s="93"/>
      <c r="AU172" s="89"/>
      <c r="AV172" s="91" t="str">
        <f>IF('SAISIE ASL'!G172=5,H172,"")</f>
        <v/>
      </c>
      <c r="AW172" s="91"/>
      <c r="AX172" s="91" t="str">
        <f>IF('SAISIE ASL'!G172=5,J172,"")</f>
        <v/>
      </c>
      <c r="AY172" s="91"/>
      <c r="AZ172" s="91" t="str">
        <f>IF('SAISIE ASL'!G172=5,L172,"")</f>
        <v/>
      </c>
      <c r="BA172" s="92"/>
      <c r="BB172" s="93"/>
      <c r="BC172" s="89"/>
      <c r="BD172" s="91" t="str">
        <f>IF('SAISIE ASL'!A172=31,H172,"")</f>
        <v/>
      </c>
      <c r="BE172" s="91"/>
      <c r="BF172" s="91" t="str">
        <f>IF('SAISIE ASL'!A172=31,J172,"")</f>
        <v/>
      </c>
      <c r="BG172" s="91"/>
      <c r="BH172" s="91" t="str">
        <f>IF('SAISIE ASL'!A172=31,L172,"")</f>
        <v/>
      </c>
      <c r="BI172" s="92"/>
      <c r="BJ172" s="93"/>
      <c r="BK172" s="94"/>
      <c r="BL172" s="91" t="str">
        <f>IF('SAISIE ASL'!A172=32,H172,"")</f>
        <v/>
      </c>
      <c r="BM172" s="91"/>
      <c r="BN172" s="91" t="str">
        <f>IF('SAISIE ASL'!A172=32,J172,"")</f>
        <v/>
      </c>
      <c r="BO172" s="91"/>
      <c r="BP172" s="91" t="str">
        <f>IF('SAISIE ASL'!A172=32,L172,"")</f>
        <v/>
      </c>
      <c r="BQ172" s="92"/>
      <c r="BR172" s="93"/>
      <c r="BS172" s="85"/>
      <c r="BT172" s="91" t="str">
        <f>IF('SAISIE ASL'!A172=33,H172,"")</f>
        <v/>
      </c>
      <c r="BU172" s="91"/>
      <c r="BV172" s="91" t="str">
        <f>IF('SAISIE ASL'!A172=33,J172,"")</f>
        <v/>
      </c>
      <c r="BW172" s="91"/>
      <c r="BX172" s="91" t="str">
        <f>IF('SAISIE ASL'!A172=33,L172,"")</f>
        <v/>
      </c>
      <c r="BY172" s="92"/>
      <c r="BZ172" s="93"/>
    </row>
    <row r="173" spans="1:78" ht="15" x14ac:dyDescent="0.2">
      <c r="A173">
        <f>'SAISIE ASL'!J173</f>
        <v>26</v>
      </c>
      <c r="B173">
        <f>'SAISIE ASL'!K173</f>
        <v>147</v>
      </c>
      <c r="C173" t="str">
        <f>'SAISIE ASL'!L173</f>
        <v>Le guide ne laisse pas le groupe s'étirer en longueur ou se diviser.</v>
      </c>
      <c r="D173">
        <f>'SAISIE ASL'!M173</f>
        <v>3</v>
      </c>
      <c r="E173" t="str">
        <f>'SAISIE ASL'!N173</f>
        <v>OUI</v>
      </c>
      <c r="F173" s="89">
        <f>'SAISIE ASL'!M173</f>
        <v>3</v>
      </c>
      <c r="G173" s="89">
        <f>IF('SAISIE ASL'!N173="OUI",1,IF('SAISIE ASL'!N173="NON",0,IF('SAISIE ASL'!N173="Non Mesuré","",0)))</f>
        <v>1</v>
      </c>
      <c r="H173" s="89">
        <f>IF('SAISIE ASL'!N173&lt;&gt;"Non Mesuré",F173*G173,"")</f>
        <v>3</v>
      </c>
      <c r="I173" s="89"/>
      <c r="J173" s="89">
        <f>IF('SAISIE ASL'!N173="Non Mesuré",F173,0)</f>
        <v>0</v>
      </c>
      <c r="K173" s="89"/>
      <c r="L173" s="89">
        <f t="shared" si="10"/>
        <v>3</v>
      </c>
      <c r="M173" s="89"/>
      <c r="N173" s="90"/>
      <c r="O173" s="90"/>
      <c r="P173" s="91" t="str">
        <f>IF('SAISIE ASL'!G173=1,H173,"")</f>
        <v/>
      </c>
      <c r="Q173" s="91"/>
      <c r="R173" s="91" t="str">
        <f>IF('SAISIE ASL'!G173=1,J173,"")</f>
        <v/>
      </c>
      <c r="S173" s="91"/>
      <c r="T173" s="91" t="str">
        <f>IF('SAISIE ASL'!G173=1,L173,"")</f>
        <v/>
      </c>
      <c r="U173" s="92"/>
      <c r="V173" s="93"/>
      <c r="W173" s="91"/>
      <c r="X173" s="91">
        <f>IF('SAISIE ASL'!G173=2,H173,"")</f>
        <v>3</v>
      </c>
      <c r="Y173" s="91"/>
      <c r="Z173" s="91">
        <f>IF('SAISIE ASL'!G173=2,J173,"")</f>
        <v>0</v>
      </c>
      <c r="AA173" s="91"/>
      <c r="AB173" s="91">
        <f>IF('SAISIE ASL'!G173=2,L173,"")</f>
        <v>3</v>
      </c>
      <c r="AC173" s="92"/>
      <c r="AD173" s="93"/>
      <c r="AE173" s="91"/>
      <c r="AF173" s="91" t="str">
        <f>IF('SAISIE ASL'!G173=3,H173,"")</f>
        <v/>
      </c>
      <c r="AG173" s="91"/>
      <c r="AH173" s="91" t="str">
        <f>IF('SAISIE ASL'!G173=3,J173,"")</f>
        <v/>
      </c>
      <c r="AI173" s="91"/>
      <c r="AJ173" s="91" t="str">
        <f>IF('SAISIE ASL'!G173=3,L173,"")</f>
        <v/>
      </c>
      <c r="AK173" s="92"/>
      <c r="AL173" s="93"/>
      <c r="AM173" s="91"/>
      <c r="AN173" s="91" t="str">
        <f>IF('SAISIE ASL'!G173=4,H173,"")</f>
        <v/>
      </c>
      <c r="AO173" s="91"/>
      <c r="AP173" s="91" t="str">
        <f>IF('SAISIE ASL'!G173=4,J173,"")</f>
        <v/>
      </c>
      <c r="AQ173" s="91"/>
      <c r="AR173" s="91" t="str">
        <f>IF('SAISIE ASL'!G173=4,L173,"")</f>
        <v/>
      </c>
      <c r="AS173" s="92"/>
      <c r="AT173" s="93"/>
      <c r="AU173" s="89"/>
      <c r="AV173" s="91" t="str">
        <f>IF('SAISIE ASL'!G173=5,H173,"")</f>
        <v/>
      </c>
      <c r="AW173" s="91"/>
      <c r="AX173" s="91" t="str">
        <f>IF('SAISIE ASL'!G173=5,J173,"")</f>
        <v/>
      </c>
      <c r="AY173" s="91"/>
      <c r="AZ173" s="91" t="str">
        <f>IF('SAISIE ASL'!G173=5,L173,"")</f>
        <v/>
      </c>
      <c r="BA173" s="92"/>
      <c r="BB173" s="93"/>
      <c r="BC173" s="89"/>
      <c r="BD173" s="91" t="str">
        <f>IF('SAISIE ASL'!A173=31,H173,"")</f>
        <v/>
      </c>
      <c r="BE173" s="91"/>
      <c r="BF173" s="91" t="str">
        <f>IF('SAISIE ASL'!A173=31,J173,"")</f>
        <v/>
      </c>
      <c r="BG173" s="91"/>
      <c r="BH173" s="91" t="str">
        <f>IF('SAISIE ASL'!A173=31,L173,"")</f>
        <v/>
      </c>
      <c r="BI173" s="92"/>
      <c r="BJ173" s="93"/>
      <c r="BK173" s="94"/>
      <c r="BL173" s="91" t="str">
        <f>IF('SAISIE ASL'!A173=32,H173,"")</f>
        <v/>
      </c>
      <c r="BM173" s="91"/>
      <c r="BN173" s="91" t="str">
        <f>IF('SAISIE ASL'!A173=32,J173,"")</f>
        <v/>
      </c>
      <c r="BO173" s="91"/>
      <c r="BP173" s="91" t="str">
        <f>IF('SAISIE ASL'!A173=32,L173,"")</f>
        <v/>
      </c>
      <c r="BQ173" s="92"/>
      <c r="BR173" s="93"/>
      <c r="BS173" s="85"/>
      <c r="BT173" s="91" t="str">
        <f>IF('SAISIE ASL'!A173=33,H173,"")</f>
        <v/>
      </c>
      <c r="BU173" s="91"/>
      <c r="BV173" s="91" t="str">
        <f>IF('SAISIE ASL'!A173=33,J173,"")</f>
        <v/>
      </c>
      <c r="BW173" s="91"/>
      <c r="BX173" s="91" t="str">
        <f>IF('SAISIE ASL'!A173=33,L173,"")</f>
        <v/>
      </c>
      <c r="BY173" s="92"/>
      <c r="BZ173" s="93"/>
    </row>
    <row r="174" spans="1:78" ht="15" x14ac:dyDescent="0.2">
      <c r="A174">
        <f>'SAISIE ASL'!J174</f>
        <v>0</v>
      </c>
      <c r="B174" t="str">
        <f>'SAISIE ASL'!K174</f>
        <v/>
      </c>
      <c r="C174" t="str">
        <f>'SAISIE ASL'!L174</f>
        <v>6 - L'ACTIVITE</v>
      </c>
      <c r="D174" t="str">
        <f>'SAISIE ASL'!M174</f>
        <v>Pts</v>
      </c>
      <c r="E174" t="str">
        <f>'SAISIE ASL'!N174</f>
        <v>Notation</v>
      </c>
      <c r="F174" s="89"/>
      <c r="G174" s="89"/>
      <c r="H174" s="89"/>
      <c r="I174" s="89"/>
      <c r="J174" s="89"/>
      <c r="K174" s="89"/>
      <c r="L174" s="89"/>
      <c r="M174" s="89"/>
      <c r="N174" s="90"/>
      <c r="O174" s="90"/>
      <c r="P174" s="91"/>
      <c r="Q174" s="91"/>
      <c r="R174" s="91"/>
      <c r="S174" s="91"/>
      <c r="T174" s="91"/>
      <c r="U174" s="92"/>
      <c r="V174" s="93"/>
      <c r="W174" s="91"/>
      <c r="X174" s="91"/>
      <c r="Y174" s="91"/>
      <c r="Z174" s="91"/>
      <c r="AA174" s="91"/>
      <c r="AB174" s="91"/>
      <c r="AC174" s="92"/>
      <c r="AD174" s="93"/>
      <c r="AE174" s="91"/>
      <c r="AF174" s="91"/>
      <c r="AG174" s="91"/>
      <c r="AH174" s="91"/>
      <c r="AI174" s="91"/>
      <c r="AJ174" s="91"/>
      <c r="AK174" s="92"/>
      <c r="AL174" s="93"/>
      <c r="AM174" s="91"/>
      <c r="AN174" s="91"/>
      <c r="AO174" s="91"/>
      <c r="AP174" s="91"/>
      <c r="AQ174" s="91"/>
      <c r="AR174" s="91"/>
      <c r="AS174" s="92"/>
      <c r="AT174" s="93"/>
      <c r="AU174" s="89"/>
      <c r="AV174" s="91"/>
      <c r="AW174" s="91"/>
      <c r="AX174" s="91"/>
      <c r="AY174" s="91"/>
      <c r="AZ174" s="91"/>
      <c r="BA174" s="92"/>
      <c r="BB174" s="93"/>
      <c r="BC174" s="89"/>
      <c r="BD174" s="91" t="str">
        <f>IF('SAISIE ASL'!A174=31,H174,"")</f>
        <v/>
      </c>
      <c r="BE174" s="91"/>
      <c r="BF174" s="91" t="str">
        <f>IF('SAISIE ASL'!A174=31,J174,"")</f>
        <v/>
      </c>
      <c r="BG174" s="91"/>
      <c r="BH174" s="91" t="str">
        <f>IF('SAISIE ASL'!A174=31,L174,"")</f>
        <v/>
      </c>
      <c r="BI174" s="92"/>
      <c r="BJ174" s="93"/>
      <c r="BK174" s="94"/>
      <c r="BL174" s="91" t="str">
        <f>IF('SAISIE ASL'!A174=32,H174,"")</f>
        <v/>
      </c>
      <c r="BM174" s="91"/>
      <c r="BN174" s="91" t="str">
        <f>IF('SAISIE ASL'!A174=32,J174,"")</f>
        <v/>
      </c>
      <c r="BO174" s="91"/>
      <c r="BP174" s="91" t="str">
        <f>IF('SAISIE ASL'!A174=32,L174,"")</f>
        <v/>
      </c>
      <c r="BQ174" s="92"/>
      <c r="BR174" s="93"/>
      <c r="BS174" s="85"/>
      <c r="BT174" s="91" t="str">
        <f>IF('SAISIE ASL'!A174=33,H174,"")</f>
        <v/>
      </c>
      <c r="BU174" s="91"/>
      <c r="BV174" s="91" t="str">
        <f>IF('SAISIE ASL'!A174=33,J174,"")</f>
        <v/>
      </c>
      <c r="BW174" s="91"/>
      <c r="BX174" s="91" t="str">
        <f>IF('SAISIE ASL'!A174=33,L174,"")</f>
        <v/>
      </c>
      <c r="BY174" s="92"/>
      <c r="BZ174" s="93"/>
    </row>
    <row r="175" spans="1:78" ht="15" x14ac:dyDescent="0.2">
      <c r="A175">
        <f>'SAISIE ASL'!J175</f>
        <v>0</v>
      </c>
      <c r="B175" t="str">
        <f>'SAISIE ASL'!K175</f>
        <v/>
      </c>
      <c r="C175" t="str">
        <f>'SAISIE ASL'!L175</f>
        <v>Sortie nature Qualité de la médiation</v>
      </c>
      <c r="D175">
        <f>'SAISIE ASL'!M175</f>
        <v>0</v>
      </c>
      <c r="E175">
        <f>'SAISIE ASL'!N175</f>
        <v>0</v>
      </c>
      <c r="F175" s="89"/>
      <c r="G175" s="89"/>
      <c r="H175" s="89"/>
      <c r="I175" s="89"/>
      <c r="J175" s="89"/>
      <c r="K175" s="89"/>
      <c r="L175" s="89"/>
      <c r="M175" s="89"/>
      <c r="N175" s="90"/>
      <c r="O175" s="90"/>
      <c r="P175" s="91"/>
      <c r="Q175" s="91"/>
      <c r="R175" s="91"/>
      <c r="S175" s="91"/>
      <c r="T175" s="91"/>
      <c r="U175" s="92"/>
      <c r="V175" s="93"/>
      <c r="W175" s="91"/>
      <c r="X175" s="91"/>
      <c r="Y175" s="91"/>
      <c r="Z175" s="91"/>
      <c r="AA175" s="91"/>
      <c r="AB175" s="91"/>
      <c r="AC175" s="92"/>
      <c r="AD175" s="93"/>
      <c r="AE175" s="91"/>
      <c r="AF175" s="91"/>
      <c r="AG175" s="91"/>
      <c r="AH175" s="91"/>
      <c r="AI175" s="91"/>
      <c r="AJ175" s="91"/>
      <c r="AK175" s="92"/>
      <c r="AL175" s="93"/>
      <c r="AM175" s="91"/>
      <c r="AN175" s="91"/>
      <c r="AO175" s="91"/>
      <c r="AP175" s="91"/>
      <c r="AQ175" s="91"/>
      <c r="AR175" s="91"/>
      <c r="AS175" s="92"/>
      <c r="AT175" s="93"/>
      <c r="AU175" s="89"/>
      <c r="AV175" s="91"/>
      <c r="AW175" s="91"/>
      <c r="AX175" s="91"/>
      <c r="AY175" s="91"/>
      <c r="AZ175" s="91"/>
      <c r="BA175" s="92"/>
      <c r="BB175" s="93"/>
      <c r="BC175" s="89"/>
      <c r="BD175" s="91"/>
      <c r="BE175" s="91"/>
      <c r="BF175" s="91"/>
      <c r="BG175" s="91"/>
      <c r="BH175" s="91"/>
      <c r="BI175" s="92"/>
      <c r="BJ175" s="93"/>
      <c r="BK175" s="94"/>
      <c r="BL175" s="91"/>
      <c r="BM175" s="91"/>
      <c r="BN175" s="91"/>
      <c r="BO175" s="91"/>
      <c r="BP175" s="91"/>
      <c r="BQ175" s="92"/>
      <c r="BR175" s="93"/>
      <c r="BS175" s="85"/>
      <c r="BT175" s="91"/>
      <c r="BU175" s="91"/>
      <c r="BV175" s="91"/>
      <c r="BW175" s="91"/>
      <c r="BX175" s="91"/>
      <c r="BY175" s="92"/>
      <c r="BZ175" s="93"/>
    </row>
    <row r="176" spans="1:78" ht="15" x14ac:dyDescent="0.2">
      <c r="A176">
        <f>'SAISIE ASL'!J176</f>
        <v>30</v>
      </c>
      <c r="B176">
        <f>'SAISIE ASL'!K176</f>
        <v>148</v>
      </c>
      <c r="C176" t="str">
        <f>'SAISIE ASL'!L176</f>
        <v>Le guide est opportuniste, il garde un œil sur la nature et le paysage et il exploite le moment présent (vol d'oiseaux, présence d'insectes, ruines ou mégalithes isolés…)</v>
      </c>
      <c r="D176">
        <f>'SAISIE ASL'!M176</f>
        <v>3</v>
      </c>
      <c r="E176" t="str">
        <f>'SAISIE ASL'!N176</f>
        <v>OUI</v>
      </c>
      <c r="F176" s="89">
        <f>'SAISIE ASL'!M176</f>
        <v>3</v>
      </c>
      <c r="G176" s="89">
        <f>IF('SAISIE ASL'!N176="OUI",1,IF('SAISIE ASL'!N176="NON",0,IF('SAISIE ASL'!N176="Non Mesuré","",0)))</f>
        <v>1</v>
      </c>
      <c r="H176" s="89">
        <f>IF('SAISIE ASL'!N176&lt;&gt;"Non Mesuré",F176*G176,"")</f>
        <v>3</v>
      </c>
      <c r="I176" s="89"/>
      <c r="J176" s="89">
        <f>IF('SAISIE ASL'!N176="Non Mesuré",F176,0)</f>
        <v>0</v>
      </c>
      <c r="K176" s="89"/>
      <c r="L176" s="89">
        <f t="shared" ref="L176:L197" si="11">F176-J176</f>
        <v>3</v>
      </c>
      <c r="M176" s="89"/>
      <c r="N176" s="90"/>
      <c r="O176" s="90"/>
      <c r="P176" s="91" t="str">
        <f>IF('SAISIE ASL'!G176=1,H176,"")</f>
        <v/>
      </c>
      <c r="Q176" s="91"/>
      <c r="R176" s="91" t="str">
        <f>IF('SAISIE ASL'!G176=1,J176,"")</f>
        <v/>
      </c>
      <c r="S176" s="91"/>
      <c r="T176" s="91" t="str">
        <f>IF('SAISIE ASL'!G176=1,L176,"")</f>
        <v/>
      </c>
      <c r="U176" s="92"/>
      <c r="V176" s="93"/>
      <c r="W176" s="91"/>
      <c r="X176" s="91">
        <f>IF('SAISIE ASL'!G176=2,H176,"")</f>
        <v>3</v>
      </c>
      <c r="Y176" s="91"/>
      <c r="Z176" s="91">
        <f>IF('SAISIE ASL'!G176=2,J176,"")</f>
        <v>0</v>
      </c>
      <c r="AA176" s="91"/>
      <c r="AB176" s="91">
        <f>IF('SAISIE ASL'!G176=2,L176,"")</f>
        <v>3</v>
      </c>
      <c r="AC176" s="92"/>
      <c r="AD176" s="93"/>
      <c r="AE176" s="91"/>
      <c r="AF176" s="91" t="str">
        <f>IF('SAISIE ASL'!G176=3,H176,"")</f>
        <v/>
      </c>
      <c r="AG176" s="91"/>
      <c r="AH176" s="91" t="str">
        <f>IF('SAISIE ASL'!G176=3,J176,"")</f>
        <v/>
      </c>
      <c r="AI176" s="91"/>
      <c r="AJ176" s="91" t="str">
        <f>IF('SAISIE ASL'!G176=3,L176,"")</f>
        <v/>
      </c>
      <c r="AK176" s="92"/>
      <c r="AL176" s="93"/>
      <c r="AM176" s="91"/>
      <c r="AN176" s="91" t="str">
        <f>IF('SAISIE ASL'!G176=4,H176,"")</f>
        <v/>
      </c>
      <c r="AO176" s="91"/>
      <c r="AP176" s="91" t="str">
        <f>IF('SAISIE ASL'!G176=4,J176,"")</f>
        <v/>
      </c>
      <c r="AQ176" s="91"/>
      <c r="AR176" s="91" t="str">
        <f>IF('SAISIE ASL'!G176=4,L176,"")</f>
        <v/>
      </c>
      <c r="AS176" s="92"/>
      <c r="AT176" s="93"/>
      <c r="AU176" s="89"/>
      <c r="AV176" s="91" t="str">
        <f>IF('SAISIE ASL'!G176=5,H176,"")</f>
        <v/>
      </c>
      <c r="AW176" s="91"/>
      <c r="AX176" s="91" t="str">
        <f>IF('SAISIE ASL'!G176=5,J176,"")</f>
        <v/>
      </c>
      <c r="AY176" s="91"/>
      <c r="AZ176" s="91" t="str">
        <f>IF('SAISIE ASL'!G176=5,L176,"")</f>
        <v/>
      </c>
      <c r="BA176" s="92"/>
      <c r="BB176" s="93"/>
      <c r="BC176" s="89"/>
      <c r="BD176" s="91" t="str">
        <f>IF('SAISIE ASL'!A176=31,H176,"")</f>
        <v/>
      </c>
      <c r="BE176" s="91"/>
      <c r="BF176" s="91" t="str">
        <f>IF('SAISIE ASL'!A176=31,J176,"")</f>
        <v/>
      </c>
      <c r="BG176" s="91"/>
      <c r="BH176" s="91" t="str">
        <f>IF('SAISIE ASL'!A176=31,L176,"")</f>
        <v/>
      </c>
      <c r="BI176" s="92"/>
      <c r="BJ176" s="93"/>
      <c r="BK176" s="94"/>
      <c r="BL176" s="91" t="str">
        <f>IF('SAISIE ASL'!A176=32,H176,"")</f>
        <v/>
      </c>
      <c r="BM176" s="91"/>
      <c r="BN176" s="91" t="str">
        <f>IF('SAISIE ASL'!A176=32,J176,"")</f>
        <v/>
      </c>
      <c r="BO176" s="91"/>
      <c r="BP176" s="91" t="str">
        <f>IF('SAISIE ASL'!A176=32,L176,"")</f>
        <v/>
      </c>
      <c r="BQ176" s="92"/>
      <c r="BR176" s="93"/>
      <c r="BS176" s="85"/>
      <c r="BT176" s="91" t="str">
        <f>IF('SAISIE ASL'!A176=33,H176,"")</f>
        <v/>
      </c>
      <c r="BU176" s="91"/>
      <c r="BV176" s="91" t="str">
        <f>IF('SAISIE ASL'!A176=33,J176,"")</f>
        <v/>
      </c>
      <c r="BW176" s="91"/>
      <c r="BX176" s="91" t="str">
        <f>IF('SAISIE ASL'!A176=33,L176,"")</f>
        <v/>
      </c>
      <c r="BY176" s="92"/>
      <c r="BZ176" s="93"/>
    </row>
    <row r="177" spans="1:78" ht="15" x14ac:dyDescent="0.2">
      <c r="A177">
        <f>'SAISIE ASL'!J177</f>
        <v>30</v>
      </c>
      <c r="B177">
        <f>'SAISIE ASL'!K177</f>
        <v>149</v>
      </c>
      <c r="C177" t="str">
        <f>'SAISIE ASL'!L177</f>
        <v>Il partage sa passion, ses coups de cœur, son plaisir.</v>
      </c>
      <c r="D177">
        <f>'SAISIE ASL'!M177</f>
        <v>3</v>
      </c>
      <c r="E177" t="str">
        <f>'SAISIE ASL'!N177</f>
        <v>OUI</v>
      </c>
      <c r="F177" s="89">
        <f>'SAISIE ASL'!M177</f>
        <v>3</v>
      </c>
      <c r="G177" s="89">
        <f>IF('SAISIE ASL'!N177="OUI",1,IF('SAISIE ASL'!N177="NON",0,IF('SAISIE ASL'!N177="Non Mesuré","",0)))</f>
        <v>1</v>
      </c>
      <c r="H177" s="89">
        <f>IF('SAISIE ASL'!N177&lt;&gt;"Non Mesuré",F177*G177,"")</f>
        <v>3</v>
      </c>
      <c r="I177" s="89"/>
      <c r="J177" s="89">
        <f>IF('SAISIE ASL'!N177="Non Mesuré",F177,0)</f>
        <v>0</v>
      </c>
      <c r="K177" s="89"/>
      <c r="L177" s="89">
        <f t="shared" si="11"/>
        <v>3</v>
      </c>
      <c r="M177" s="89"/>
      <c r="N177" s="90"/>
      <c r="O177" s="90"/>
      <c r="P177" s="91" t="str">
        <f>IF('SAISIE ASL'!G177=1,H177,"")</f>
        <v/>
      </c>
      <c r="Q177" s="91"/>
      <c r="R177" s="91" t="str">
        <f>IF('SAISIE ASL'!G177=1,J177,"")</f>
        <v/>
      </c>
      <c r="S177" s="91"/>
      <c r="T177" s="91" t="str">
        <f>IF('SAISIE ASL'!G177=1,L177,"")</f>
        <v/>
      </c>
      <c r="U177" s="92"/>
      <c r="V177" s="93"/>
      <c r="W177" s="91"/>
      <c r="X177" s="91">
        <f>IF('SAISIE ASL'!G177=2,H177,"")</f>
        <v>3</v>
      </c>
      <c r="Y177" s="91"/>
      <c r="Z177" s="91">
        <f>IF('SAISIE ASL'!G177=2,J177,"")</f>
        <v>0</v>
      </c>
      <c r="AA177" s="91"/>
      <c r="AB177" s="91">
        <f>IF('SAISIE ASL'!G177=2,L177,"")</f>
        <v>3</v>
      </c>
      <c r="AC177" s="92"/>
      <c r="AD177" s="93"/>
      <c r="AE177" s="91"/>
      <c r="AF177" s="91" t="str">
        <f>IF('SAISIE ASL'!G177=3,H177,"")</f>
        <v/>
      </c>
      <c r="AG177" s="91"/>
      <c r="AH177" s="91" t="str">
        <f>IF('SAISIE ASL'!G177=3,J177,"")</f>
        <v/>
      </c>
      <c r="AI177" s="91"/>
      <c r="AJ177" s="91" t="str">
        <f>IF('SAISIE ASL'!G177=3,L177,"")</f>
        <v/>
      </c>
      <c r="AK177" s="92"/>
      <c r="AL177" s="93"/>
      <c r="AM177" s="91"/>
      <c r="AN177" s="91" t="str">
        <f>IF('SAISIE ASL'!G177=4,H177,"")</f>
        <v/>
      </c>
      <c r="AO177" s="91"/>
      <c r="AP177" s="91" t="str">
        <f>IF('SAISIE ASL'!G177=4,J177,"")</f>
        <v/>
      </c>
      <c r="AQ177" s="91"/>
      <c r="AR177" s="91" t="str">
        <f>IF('SAISIE ASL'!G177=4,L177,"")</f>
        <v/>
      </c>
      <c r="AS177" s="92"/>
      <c r="AT177" s="93"/>
      <c r="AU177" s="89"/>
      <c r="AV177" s="91" t="str">
        <f>IF('SAISIE ASL'!G177=5,H177,"")</f>
        <v/>
      </c>
      <c r="AW177" s="91"/>
      <c r="AX177" s="91" t="str">
        <f>IF('SAISIE ASL'!G177=5,J177,"")</f>
        <v/>
      </c>
      <c r="AY177" s="91"/>
      <c r="AZ177" s="91" t="str">
        <f>IF('SAISIE ASL'!G177=5,L177,"")</f>
        <v/>
      </c>
      <c r="BA177" s="92"/>
      <c r="BB177" s="93"/>
      <c r="BC177" s="89"/>
      <c r="BD177" s="91" t="str">
        <f>IF('SAISIE ASL'!A177=31,H177,"")</f>
        <v/>
      </c>
      <c r="BE177" s="91"/>
      <c r="BF177" s="91" t="str">
        <f>IF('SAISIE ASL'!A177=31,J177,"")</f>
        <v/>
      </c>
      <c r="BG177" s="91"/>
      <c r="BH177" s="91" t="str">
        <f>IF('SAISIE ASL'!A177=31,L177,"")</f>
        <v/>
      </c>
      <c r="BI177" s="92"/>
      <c r="BJ177" s="93"/>
      <c r="BK177" s="94"/>
      <c r="BL177" s="91" t="str">
        <f>IF('SAISIE ASL'!A177=32,H177,"")</f>
        <v/>
      </c>
      <c r="BM177" s="91"/>
      <c r="BN177" s="91" t="str">
        <f>IF('SAISIE ASL'!A177=32,J177,"")</f>
        <v/>
      </c>
      <c r="BO177" s="91"/>
      <c r="BP177" s="91" t="str">
        <f>IF('SAISIE ASL'!A177=32,L177,"")</f>
        <v/>
      </c>
      <c r="BQ177" s="92"/>
      <c r="BR177" s="93"/>
      <c r="BS177" s="85"/>
      <c r="BT177" s="91" t="str">
        <f>IF('SAISIE ASL'!A177=33,H177,"")</f>
        <v/>
      </c>
      <c r="BU177" s="91"/>
      <c r="BV177" s="91" t="str">
        <f>IF('SAISIE ASL'!A177=33,J177,"")</f>
        <v/>
      </c>
      <c r="BW177" s="91"/>
      <c r="BX177" s="91" t="str">
        <f>IF('SAISIE ASL'!A177=33,L177,"")</f>
        <v/>
      </c>
      <c r="BY177" s="92"/>
      <c r="BZ177" s="93"/>
    </row>
    <row r="178" spans="1:78" ht="15" x14ac:dyDescent="0.2">
      <c r="A178">
        <f>'SAISIE ASL'!J178</f>
        <v>200</v>
      </c>
      <c r="B178">
        <f>'SAISIE ASL'!K178</f>
        <v>150</v>
      </c>
      <c r="C178" t="str">
        <f>'SAISIE ASL'!L178</f>
        <v>Le guide oriente ses explications en fonction des attentes des participants.</v>
      </c>
      <c r="D178">
        <f>'SAISIE ASL'!M178</f>
        <v>3</v>
      </c>
      <c r="E178" t="str">
        <f>'SAISIE ASL'!N178</f>
        <v>OUI</v>
      </c>
      <c r="F178" s="89">
        <f>'SAISIE ASL'!M178</f>
        <v>3</v>
      </c>
      <c r="G178" s="89">
        <f>IF('SAISIE ASL'!N178="OUI",1,IF('SAISIE ASL'!N178="NON",0,IF('SAISIE ASL'!N178="Non Mesuré","",0)))</f>
        <v>1</v>
      </c>
      <c r="H178" s="89">
        <f>IF('SAISIE ASL'!N178&lt;&gt;"Non Mesuré",F178*G178,"")</f>
        <v>3</v>
      </c>
      <c r="I178" s="89"/>
      <c r="J178" s="89">
        <f>IF('SAISIE ASL'!N178="Non Mesuré",F178,0)</f>
        <v>0</v>
      </c>
      <c r="K178" s="89"/>
      <c r="L178" s="89">
        <f t="shared" si="11"/>
        <v>3</v>
      </c>
      <c r="M178" s="89"/>
      <c r="N178" s="90"/>
      <c r="O178" s="90"/>
      <c r="P178" s="91" t="str">
        <f>IF('SAISIE ASL'!G178=1,H178,"")</f>
        <v/>
      </c>
      <c r="Q178" s="91"/>
      <c r="R178" s="91" t="str">
        <f>IF('SAISIE ASL'!G178=1,J178,"")</f>
        <v/>
      </c>
      <c r="S178" s="91"/>
      <c r="T178" s="91" t="str">
        <f>IF('SAISIE ASL'!G178=1,L178,"")</f>
        <v/>
      </c>
      <c r="U178" s="92"/>
      <c r="V178" s="93"/>
      <c r="W178" s="91"/>
      <c r="X178" s="91">
        <f>IF('SAISIE ASL'!G178=2,H178,"")</f>
        <v>3</v>
      </c>
      <c r="Y178" s="91"/>
      <c r="Z178" s="91">
        <f>IF('SAISIE ASL'!G178=2,J178,"")</f>
        <v>0</v>
      </c>
      <c r="AA178" s="91"/>
      <c r="AB178" s="91">
        <f>IF('SAISIE ASL'!G178=2,L178,"")</f>
        <v>3</v>
      </c>
      <c r="AC178" s="92"/>
      <c r="AD178" s="93"/>
      <c r="AE178" s="91"/>
      <c r="AF178" s="91" t="str">
        <f>IF('SAISIE ASL'!G178=3,H178,"")</f>
        <v/>
      </c>
      <c r="AG178" s="91"/>
      <c r="AH178" s="91" t="str">
        <f>IF('SAISIE ASL'!G178=3,J178,"")</f>
        <v/>
      </c>
      <c r="AI178" s="91"/>
      <c r="AJ178" s="91" t="str">
        <f>IF('SAISIE ASL'!G178=3,L178,"")</f>
        <v/>
      </c>
      <c r="AK178" s="92"/>
      <c r="AL178" s="93"/>
      <c r="AM178" s="91"/>
      <c r="AN178" s="91" t="str">
        <f>IF('SAISIE ASL'!G178=4,H178,"")</f>
        <v/>
      </c>
      <c r="AO178" s="91"/>
      <c r="AP178" s="91" t="str">
        <f>IF('SAISIE ASL'!G178=4,J178,"")</f>
        <v/>
      </c>
      <c r="AQ178" s="91"/>
      <c r="AR178" s="91" t="str">
        <f>IF('SAISIE ASL'!G178=4,L178,"")</f>
        <v/>
      </c>
      <c r="AS178" s="92"/>
      <c r="AT178" s="93"/>
      <c r="AU178" s="89"/>
      <c r="AV178" s="91" t="str">
        <f>IF('SAISIE ASL'!G178=5,H178,"")</f>
        <v/>
      </c>
      <c r="AW178" s="91"/>
      <c r="AX178" s="91" t="str">
        <f>IF('SAISIE ASL'!G178=5,J178,"")</f>
        <v/>
      </c>
      <c r="AY178" s="91"/>
      <c r="AZ178" s="91" t="str">
        <f>IF('SAISIE ASL'!G178=5,L178,"")</f>
        <v/>
      </c>
      <c r="BA178" s="92"/>
      <c r="BB178" s="93"/>
      <c r="BC178" s="89"/>
      <c r="BD178" s="91" t="str">
        <f>IF('SAISIE ASL'!A178=31,H178,"")</f>
        <v/>
      </c>
      <c r="BE178" s="91"/>
      <c r="BF178" s="91" t="str">
        <f>IF('SAISIE ASL'!A178=31,J178,"")</f>
        <v/>
      </c>
      <c r="BG178" s="91"/>
      <c r="BH178" s="91" t="str">
        <f>IF('SAISIE ASL'!A178=31,L178,"")</f>
        <v/>
      </c>
      <c r="BI178" s="92"/>
      <c r="BJ178" s="93"/>
      <c r="BK178" s="94"/>
      <c r="BL178" s="91" t="str">
        <f>IF('SAISIE ASL'!A178=32,H178,"")</f>
        <v/>
      </c>
      <c r="BM178" s="91"/>
      <c r="BN178" s="91" t="str">
        <f>IF('SAISIE ASL'!A178=32,J178,"")</f>
        <v/>
      </c>
      <c r="BO178" s="91"/>
      <c r="BP178" s="91" t="str">
        <f>IF('SAISIE ASL'!A178=32,L178,"")</f>
        <v/>
      </c>
      <c r="BQ178" s="92"/>
      <c r="BR178" s="93"/>
      <c r="BS178" s="85"/>
      <c r="BT178" s="91" t="str">
        <f>IF('SAISIE ASL'!A178=33,H178,"")</f>
        <v/>
      </c>
      <c r="BU178" s="91"/>
      <c r="BV178" s="91" t="str">
        <f>IF('SAISIE ASL'!A178=33,J178,"")</f>
        <v/>
      </c>
      <c r="BW178" s="91"/>
      <c r="BX178" s="91" t="str">
        <f>IF('SAISIE ASL'!A178=33,L178,"")</f>
        <v/>
      </c>
      <c r="BY178" s="92"/>
      <c r="BZ178" s="93"/>
    </row>
    <row r="179" spans="1:78" ht="15" x14ac:dyDescent="0.2">
      <c r="A179">
        <f>'SAISIE ASL'!J179</f>
        <v>30</v>
      </c>
      <c r="B179">
        <f>'SAISIE ASL'!K179</f>
        <v>151</v>
      </c>
      <c r="C179" t="str">
        <f>'SAISIE ASL'!L179</f>
        <v>Il se recentre toujours sur ce qu'il doit dire.</v>
      </c>
      <c r="D179">
        <f>'SAISIE ASL'!M179</f>
        <v>3</v>
      </c>
      <c r="E179" t="str">
        <f>'SAISIE ASL'!N179</f>
        <v>OUI</v>
      </c>
      <c r="F179" s="89">
        <f>'SAISIE ASL'!M179</f>
        <v>3</v>
      </c>
      <c r="G179" s="89">
        <f>IF('SAISIE ASL'!N179="OUI",1,IF('SAISIE ASL'!N179="NON",0,IF('SAISIE ASL'!N179="Non Mesuré","",0)))</f>
        <v>1</v>
      </c>
      <c r="H179" s="89">
        <f>IF('SAISIE ASL'!N179&lt;&gt;"Non Mesuré",F179*G179,"")</f>
        <v>3</v>
      </c>
      <c r="I179" s="89"/>
      <c r="J179" s="89">
        <f>IF('SAISIE ASL'!N179="Non Mesuré",F179,0)</f>
        <v>0</v>
      </c>
      <c r="K179" s="89"/>
      <c r="L179" s="89">
        <f t="shared" si="11"/>
        <v>3</v>
      </c>
      <c r="M179" s="89"/>
      <c r="N179" s="90"/>
      <c r="O179" s="90"/>
      <c r="P179" s="91" t="str">
        <f>IF('SAISIE ASL'!G179=1,H179,"")</f>
        <v/>
      </c>
      <c r="Q179" s="91"/>
      <c r="R179" s="91" t="str">
        <f>IF('SAISIE ASL'!G179=1,J179,"")</f>
        <v/>
      </c>
      <c r="S179" s="91"/>
      <c r="T179" s="91" t="str">
        <f>IF('SAISIE ASL'!G179=1,L179,"")</f>
        <v/>
      </c>
      <c r="U179" s="92"/>
      <c r="V179" s="93"/>
      <c r="W179" s="91"/>
      <c r="X179" s="91">
        <f>IF('SAISIE ASL'!G179=2,H179,"")</f>
        <v>3</v>
      </c>
      <c r="Y179" s="91"/>
      <c r="Z179" s="91">
        <f>IF('SAISIE ASL'!G179=2,J179,"")</f>
        <v>0</v>
      </c>
      <c r="AA179" s="91"/>
      <c r="AB179" s="91">
        <f>IF('SAISIE ASL'!G179=2,L179,"")</f>
        <v>3</v>
      </c>
      <c r="AC179" s="92"/>
      <c r="AD179" s="93"/>
      <c r="AE179" s="91"/>
      <c r="AF179" s="91" t="str">
        <f>IF('SAISIE ASL'!G179=3,H179,"")</f>
        <v/>
      </c>
      <c r="AG179" s="91"/>
      <c r="AH179" s="91" t="str">
        <f>IF('SAISIE ASL'!G179=3,J179,"")</f>
        <v/>
      </c>
      <c r="AI179" s="91"/>
      <c r="AJ179" s="91" t="str">
        <f>IF('SAISIE ASL'!G179=3,L179,"")</f>
        <v/>
      </c>
      <c r="AK179" s="92"/>
      <c r="AL179" s="93"/>
      <c r="AM179" s="91"/>
      <c r="AN179" s="91" t="str">
        <f>IF('SAISIE ASL'!G179=4,H179,"")</f>
        <v/>
      </c>
      <c r="AO179" s="91"/>
      <c r="AP179" s="91" t="str">
        <f>IF('SAISIE ASL'!G179=4,J179,"")</f>
        <v/>
      </c>
      <c r="AQ179" s="91"/>
      <c r="AR179" s="91" t="str">
        <f>IF('SAISIE ASL'!G179=4,L179,"")</f>
        <v/>
      </c>
      <c r="AS179" s="92"/>
      <c r="AT179" s="93"/>
      <c r="AU179" s="89"/>
      <c r="AV179" s="91" t="str">
        <f>IF('SAISIE ASL'!G179=5,H179,"")</f>
        <v/>
      </c>
      <c r="AW179" s="91"/>
      <c r="AX179" s="91" t="str">
        <f>IF('SAISIE ASL'!G179=5,J179,"")</f>
        <v/>
      </c>
      <c r="AY179" s="91"/>
      <c r="AZ179" s="91" t="str">
        <f>IF('SAISIE ASL'!G179=5,L179,"")</f>
        <v/>
      </c>
      <c r="BA179" s="92"/>
      <c r="BB179" s="93"/>
      <c r="BC179" s="89"/>
      <c r="BD179" s="91" t="str">
        <f>IF('SAISIE ASL'!A179=31,H179,"")</f>
        <v/>
      </c>
      <c r="BE179" s="91"/>
      <c r="BF179" s="91" t="str">
        <f>IF('SAISIE ASL'!A179=31,J179,"")</f>
        <v/>
      </c>
      <c r="BG179" s="91"/>
      <c r="BH179" s="91" t="str">
        <f>IF('SAISIE ASL'!A179=31,L179,"")</f>
        <v/>
      </c>
      <c r="BI179" s="92"/>
      <c r="BJ179" s="93"/>
      <c r="BK179" s="94"/>
      <c r="BL179" s="91" t="str">
        <f>IF('SAISIE ASL'!A179=32,H179,"")</f>
        <v/>
      </c>
      <c r="BM179" s="91"/>
      <c r="BN179" s="91" t="str">
        <f>IF('SAISIE ASL'!A179=32,J179,"")</f>
        <v/>
      </c>
      <c r="BO179" s="91"/>
      <c r="BP179" s="91" t="str">
        <f>IF('SAISIE ASL'!A179=32,L179,"")</f>
        <v/>
      </c>
      <c r="BQ179" s="92"/>
      <c r="BR179" s="93"/>
      <c r="BS179" s="85"/>
      <c r="BT179" s="91" t="str">
        <f>IF('SAISIE ASL'!A179=33,H179,"")</f>
        <v/>
      </c>
      <c r="BU179" s="91"/>
      <c r="BV179" s="91" t="str">
        <f>IF('SAISIE ASL'!A179=33,J179,"")</f>
        <v/>
      </c>
      <c r="BW179" s="91"/>
      <c r="BX179" s="91" t="str">
        <f>IF('SAISIE ASL'!A179=33,L179,"")</f>
        <v/>
      </c>
      <c r="BY179" s="92"/>
      <c r="BZ179" s="93"/>
    </row>
    <row r="180" spans="1:78" ht="15" x14ac:dyDescent="0.2">
      <c r="A180">
        <f>'SAISIE ASL'!J180</f>
        <v>30</v>
      </c>
      <c r="B180">
        <f>'SAISIE ASL'!K180</f>
        <v>152</v>
      </c>
      <c r="C180" t="str">
        <f>'SAISIE ASL'!L180</f>
        <v>Il fait participer.</v>
      </c>
      <c r="D180">
        <f>'SAISIE ASL'!M180</f>
        <v>3</v>
      </c>
      <c r="E180" t="str">
        <f>'SAISIE ASL'!N180</f>
        <v>OUI</v>
      </c>
      <c r="F180" s="89">
        <f>'SAISIE ASL'!M180</f>
        <v>3</v>
      </c>
      <c r="G180" s="89">
        <f>IF('SAISIE ASL'!N180="OUI",1,IF('SAISIE ASL'!N180="NON",0,IF('SAISIE ASL'!N180="Non Mesuré","",0)))</f>
        <v>1</v>
      </c>
      <c r="H180" s="89">
        <f>IF('SAISIE ASL'!N180&lt;&gt;"Non Mesuré",F180*G180,"")</f>
        <v>3</v>
      </c>
      <c r="I180" s="89"/>
      <c r="J180" s="89">
        <f>IF('SAISIE ASL'!N180="Non Mesuré",F180,0)</f>
        <v>0</v>
      </c>
      <c r="K180" s="89"/>
      <c r="L180" s="89">
        <f t="shared" si="11"/>
        <v>3</v>
      </c>
      <c r="M180" s="89"/>
      <c r="N180" s="90"/>
      <c r="O180" s="90"/>
      <c r="P180" s="91" t="str">
        <f>IF('SAISIE ASL'!G180=1,H180,"")</f>
        <v/>
      </c>
      <c r="Q180" s="91"/>
      <c r="R180" s="91" t="str">
        <f>IF('SAISIE ASL'!G180=1,J180,"")</f>
        <v/>
      </c>
      <c r="S180" s="91"/>
      <c r="T180" s="91" t="str">
        <f>IF('SAISIE ASL'!G180=1,L180,"")</f>
        <v/>
      </c>
      <c r="U180" s="92"/>
      <c r="V180" s="93"/>
      <c r="W180" s="91"/>
      <c r="X180" s="91">
        <f>IF('SAISIE ASL'!G180=2,H180,"")</f>
        <v>3</v>
      </c>
      <c r="Y180" s="91"/>
      <c r="Z180" s="91">
        <f>IF('SAISIE ASL'!G180=2,J180,"")</f>
        <v>0</v>
      </c>
      <c r="AA180" s="91"/>
      <c r="AB180" s="91">
        <f>IF('SAISIE ASL'!G180=2,L180,"")</f>
        <v>3</v>
      </c>
      <c r="AC180" s="92"/>
      <c r="AD180" s="93"/>
      <c r="AE180" s="91"/>
      <c r="AF180" s="91" t="str">
        <f>IF('SAISIE ASL'!G180=3,H180,"")</f>
        <v/>
      </c>
      <c r="AG180" s="91"/>
      <c r="AH180" s="91" t="str">
        <f>IF('SAISIE ASL'!G180=3,J180,"")</f>
        <v/>
      </c>
      <c r="AI180" s="91"/>
      <c r="AJ180" s="91" t="str">
        <f>IF('SAISIE ASL'!G180=3,L180,"")</f>
        <v/>
      </c>
      <c r="AK180" s="92"/>
      <c r="AL180" s="93"/>
      <c r="AM180" s="91"/>
      <c r="AN180" s="91" t="str">
        <f>IF('SAISIE ASL'!G180=4,H180,"")</f>
        <v/>
      </c>
      <c r="AO180" s="91"/>
      <c r="AP180" s="91" t="str">
        <f>IF('SAISIE ASL'!G180=4,J180,"")</f>
        <v/>
      </c>
      <c r="AQ180" s="91"/>
      <c r="AR180" s="91" t="str">
        <f>IF('SAISIE ASL'!G180=4,L180,"")</f>
        <v/>
      </c>
      <c r="AS180" s="92"/>
      <c r="AT180" s="93"/>
      <c r="AU180" s="89"/>
      <c r="AV180" s="91" t="str">
        <f>IF('SAISIE ASL'!G180=5,H180,"")</f>
        <v/>
      </c>
      <c r="AW180" s="91"/>
      <c r="AX180" s="91" t="str">
        <f>IF('SAISIE ASL'!G180=5,J180,"")</f>
        <v/>
      </c>
      <c r="AY180" s="91"/>
      <c r="AZ180" s="91" t="str">
        <f>IF('SAISIE ASL'!G180=5,L180,"")</f>
        <v/>
      </c>
      <c r="BA180" s="92"/>
      <c r="BB180" s="93"/>
      <c r="BC180" s="89"/>
      <c r="BD180" s="91" t="str">
        <f>IF('SAISIE ASL'!A180=31,H180,"")</f>
        <v/>
      </c>
      <c r="BE180" s="91"/>
      <c r="BF180" s="91" t="str">
        <f>IF('SAISIE ASL'!A180=31,J180,"")</f>
        <v/>
      </c>
      <c r="BG180" s="91"/>
      <c r="BH180" s="91" t="str">
        <f>IF('SAISIE ASL'!A180=31,L180,"")</f>
        <v/>
      </c>
      <c r="BI180" s="92"/>
      <c r="BJ180" s="93"/>
      <c r="BK180" s="94"/>
      <c r="BL180" s="91" t="str">
        <f>IF('SAISIE ASL'!A180=32,H180,"")</f>
        <v/>
      </c>
      <c r="BM180" s="91"/>
      <c r="BN180" s="91" t="str">
        <f>IF('SAISIE ASL'!A180=32,J180,"")</f>
        <v/>
      </c>
      <c r="BO180" s="91"/>
      <c r="BP180" s="91" t="str">
        <f>IF('SAISIE ASL'!A180=32,L180,"")</f>
        <v/>
      </c>
      <c r="BQ180" s="92"/>
      <c r="BR180" s="93"/>
      <c r="BS180" s="85"/>
      <c r="BT180" s="91" t="str">
        <f>IF('SAISIE ASL'!A180=33,H180,"")</f>
        <v/>
      </c>
      <c r="BU180" s="91"/>
      <c r="BV180" s="91" t="str">
        <f>IF('SAISIE ASL'!A180=33,J180,"")</f>
        <v/>
      </c>
      <c r="BW180" s="91"/>
      <c r="BX180" s="91" t="str">
        <f>IF('SAISIE ASL'!A180=33,L180,"")</f>
        <v/>
      </c>
      <c r="BY180" s="92"/>
      <c r="BZ180" s="93"/>
    </row>
    <row r="181" spans="1:78" ht="15" x14ac:dyDescent="0.2">
      <c r="A181">
        <f>'SAISIE ASL'!J181</f>
        <v>200</v>
      </c>
      <c r="B181">
        <f>'SAISIE ASL'!K181</f>
        <v>153</v>
      </c>
      <c r="C181" t="str">
        <f>'SAISIE ASL'!L181</f>
        <v>Avant de démarrer une explication, il vérifie que tout le monde écoute, donne en quelques phrases l'intérêt du site pour concentrer l'écoute des participants, puis démarre.</v>
      </c>
      <c r="D181">
        <f>'SAISIE ASL'!M181</f>
        <v>3</v>
      </c>
      <c r="E181" t="str">
        <f>'SAISIE ASL'!N181</f>
        <v>OUI</v>
      </c>
      <c r="F181" s="89">
        <f>'SAISIE ASL'!M181</f>
        <v>3</v>
      </c>
      <c r="G181" s="89">
        <f>IF('SAISIE ASL'!N181="OUI",1,IF('SAISIE ASL'!N181="NON",0,IF('SAISIE ASL'!N181="Non Mesuré","",0)))</f>
        <v>1</v>
      </c>
      <c r="H181" s="89">
        <f>IF('SAISIE ASL'!N181&lt;&gt;"Non Mesuré",F181*G181,"")</f>
        <v>3</v>
      </c>
      <c r="I181" s="89"/>
      <c r="J181" s="89">
        <f>IF('SAISIE ASL'!N181="Non Mesuré",F181,0)</f>
        <v>0</v>
      </c>
      <c r="K181" s="89"/>
      <c r="L181" s="89">
        <f t="shared" si="11"/>
        <v>3</v>
      </c>
      <c r="M181" s="89"/>
      <c r="N181" s="90"/>
      <c r="O181" s="90"/>
      <c r="P181" s="91" t="str">
        <f>IF('SAISIE ASL'!G181=1,H181,"")</f>
        <v/>
      </c>
      <c r="Q181" s="91"/>
      <c r="R181" s="91" t="str">
        <f>IF('SAISIE ASL'!G181=1,J181,"")</f>
        <v/>
      </c>
      <c r="S181" s="91"/>
      <c r="T181" s="91" t="str">
        <f>IF('SAISIE ASL'!G181=1,L181,"")</f>
        <v/>
      </c>
      <c r="U181" s="92"/>
      <c r="V181" s="93"/>
      <c r="W181" s="91"/>
      <c r="X181" s="91">
        <f>IF('SAISIE ASL'!G181=2,H181,"")</f>
        <v>3</v>
      </c>
      <c r="Y181" s="91"/>
      <c r="Z181" s="91">
        <f>IF('SAISIE ASL'!G181=2,J181,"")</f>
        <v>0</v>
      </c>
      <c r="AA181" s="91"/>
      <c r="AB181" s="91">
        <f>IF('SAISIE ASL'!G181=2,L181,"")</f>
        <v>3</v>
      </c>
      <c r="AC181" s="92"/>
      <c r="AD181" s="93"/>
      <c r="AE181" s="91"/>
      <c r="AF181" s="91" t="str">
        <f>IF('SAISIE ASL'!G181=3,H181,"")</f>
        <v/>
      </c>
      <c r="AG181" s="91"/>
      <c r="AH181" s="91" t="str">
        <f>IF('SAISIE ASL'!G181=3,J181,"")</f>
        <v/>
      </c>
      <c r="AI181" s="91"/>
      <c r="AJ181" s="91" t="str">
        <f>IF('SAISIE ASL'!G181=3,L181,"")</f>
        <v/>
      </c>
      <c r="AK181" s="92"/>
      <c r="AL181" s="93"/>
      <c r="AM181" s="91"/>
      <c r="AN181" s="91" t="str">
        <f>IF('SAISIE ASL'!G181=4,H181,"")</f>
        <v/>
      </c>
      <c r="AO181" s="91"/>
      <c r="AP181" s="91" t="str">
        <f>IF('SAISIE ASL'!G181=4,J181,"")</f>
        <v/>
      </c>
      <c r="AQ181" s="91"/>
      <c r="AR181" s="91" t="str">
        <f>IF('SAISIE ASL'!G181=4,L181,"")</f>
        <v/>
      </c>
      <c r="AS181" s="92"/>
      <c r="AT181" s="93"/>
      <c r="AU181" s="89"/>
      <c r="AV181" s="91" t="str">
        <f>IF('SAISIE ASL'!G181=5,H181,"")</f>
        <v/>
      </c>
      <c r="AW181" s="91"/>
      <c r="AX181" s="91" t="str">
        <f>IF('SAISIE ASL'!G181=5,J181,"")</f>
        <v/>
      </c>
      <c r="AY181" s="91"/>
      <c r="AZ181" s="91" t="str">
        <f>IF('SAISIE ASL'!G181=5,L181,"")</f>
        <v/>
      </c>
      <c r="BA181" s="92"/>
      <c r="BB181" s="93"/>
      <c r="BC181" s="89"/>
      <c r="BD181" s="91" t="str">
        <f>IF('SAISIE ASL'!A181=31,H181,"")</f>
        <v/>
      </c>
      <c r="BE181" s="91"/>
      <c r="BF181" s="91" t="str">
        <f>IF('SAISIE ASL'!A181=31,J181,"")</f>
        <v/>
      </c>
      <c r="BG181" s="91"/>
      <c r="BH181" s="91" t="str">
        <f>IF('SAISIE ASL'!A181=31,L181,"")</f>
        <v/>
      </c>
      <c r="BI181" s="92"/>
      <c r="BJ181" s="93"/>
      <c r="BK181" s="94"/>
      <c r="BL181" s="91" t="str">
        <f>IF('SAISIE ASL'!A181=32,H181,"")</f>
        <v/>
      </c>
      <c r="BM181" s="91"/>
      <c r="BN181" s="91" t="str">
        <f>IF('SAISIE ASL'!A181=32,J181,"")</f>
        <v/>
      </c>
      <c r="BO181" s="91"/>
      <c r="BP181" s="91" t="str">
        <f>IF('SAISIE ASL'!A181=32,L181,"")</f>
        <v/>
      </c>
      <c r="BQ181" s="92"/>
      <c r="BR181" s="93"/>
      <c r="BS181" s="85"/>
      <c r="BT181" s="91" t="str">
        <f>IF('SAISIE ASL'!A181=33,H181,"")</f>
        <v/>
      </c>
      <c r="BU181" s="91"/>
      <c r="BV181" s="91" t="str">
        <f>IF('SAISIE ASL'!A181=33,J181,"")</f>
        <v/>
      </c>
      <c r="BW181" s="91"/>
      <c r="BX181" s="91" t="str">
        <f>IF('SAISIE ASL'!A181=33,L181,"")</f>
        <v/>
      </c>
      <c r="BY181" s="92"/>
      <c r="BZ181" s="93"/>
    </row>
    <row r="182" spans="1:78" ht="15" x14ac:dyDescent="0.2">
      <c r="A182">
        <f>'SAISIE ASL'!J182</f>
        <v>30</v>
      </c>
      <c r="B182">
        <f>'SAISIE ASL'!K182</f>
        <v>154</v>
      </c>
      <c r="C182" t="str">
        <f>'SAISIE ASL'!L182</f>
        <v>Le guide a une démarche pédagogique.</v>
      </c>
      <c r="D182">
        <f>'SAISIE ASL'!M182</f>
        <v>3</v>
      </c>
      <c r="E182" t="str">
        <f>'SAISIE ASL'!N182</f>
        <v>OUI</v>
      </c>
      <c r="F182" s="89">
        <f>'SAISIE ASL'!M182</f>
        <v>3</v>
      </c>
      <c r="G182" s="89">
        <f>IF('SAISIE ASL'!N182="OUI",1,IF('SAISIE ASL'!N182="NON",0,IF('SAISIE ASL'!N182="Non Mesuré","",0)))</f>
        <v>1</v>
      </c>
      <c r="H182" s="89">
        <f>IF('SAISIE ASL'!N182&lt;&gt;"Non Mesuré",F182*G182,"")</f>
        <v>3</v>
      </c>
      <c r="I182" s="89"/>
      <c r="J182" s="89">
        <f>IF('SAISIE ASL'!N182="Non Mesuré",F182,0)</f>
        <v>0</v>
      </c>
      <c r="K182" s="89"/>
      <c r="L182" s="89">
        <f t="shared" si="11"/>
        <v>3</v>
      </c>
      <c r="M182" s="89"/>
      <c r="N182" s="90"/>
      <c r="O182" s="90"/>
      <c r="P182" s="91" t="str">
        <f>IF('SAISIE ASL'!G182=1,H182,"")</f>
        <v/>
      </c>
      <c r="Q182" s="91"/>
      <c r="R182" s="91" t="str">
        <f>IF('SAISIE ASL'!G182=1,J182,"")</f>
        <v/>
      </c>
      <c r="S182" s="91"/>
      <c r="T182" s="91" t="str">
        <f>IF('SAISIE ASL'!G182=1,L182,"")</f>
        <v/>
      </c>
      <c r="U182" s="92"/>
      <c r="V182" s="93"/>
      <c r="W182" s="91"/>
      <c r="X182" s="91">
        <f>IF('SAISIE ASL'!G182=2,H182,"")</f>
        <v>3</v>
      </c>
      <c r="Y182" s="91"/>
      <c r="Z182" s="91">
        <f>IF('SAISIE ASL'!G182=2,J182,"")</f>
        <v>0</v>
      </c>
      <c r="AA182" s="91"/>
      <c r="AB182" s="91">
        <f>IF('SAISIE ASL'!G182=2,L182,"")</f>
        <v>3</v>
      </c>
      <c r="AC182" s="92"/>
      <c r="AD182" s="93"/>
      <c r="AE182" s="91"/>
      <c r="AF182" s="91" t="str">
        <f>IF('SAISIE ASL'!G182=3,H182,"")</f>
        <v/>
      </c>
      <c r="AG182" s="91"/>
      <c r="AH182" s="91" t="str">
        <f>IF('SAISIE ASL'!G182=3,J182,"")</f>
        <v/>
      </c>
      <c r="AI182" s="91"/>
      <c r="AJ182" s="91" t="str">
        <f>IF('SAISIE ASL'!G182=3,L182,"")</f>
        <v/>
      </c>
      <c r="AK182" s="92"/>
      <c r="AL182" s="93"/>
      <c r="AM182" s="91"/>
      <c r="AN182" s="91" t="str">
        <f>IF('SAISIE ASL'!G182=4,H182,"")</f>
        <v/>
      </c>
      <c r="AO182" s="91"/>
      <c r="AP182" s="91" t="str">
        <f>IF('SAISIE ASL'!G182=4,J182,"")</f>
        <v/>
      </c>
      <c r="AQ182" s="91"/>
      <c r="AR182" s="91" t="str">
        <f>IF('SAISIE ASL'!G182=4,L182,"")</f>
        <v/>
      </c>
      <c r="AS182" s="92"/>
      <c r="AT182" s="93"/>
      <c r="AU182" s="89"/>
      <c r="AV182" s="91" t="str">
        <f>IF('SAISIE ASL'!G182=5,H182,"")</f>
        <v/>
      </c>
      <c r="AW182" s="91"/>
      <c r="AX182" s="91" t="str">
        <f>IF('SAISIE ASL'!G182=5,J182,"")</f>
        <v/>
      </c>
      <c r="AY182" s="91"/>
      <c r="AZ182" s="91" t="str">
        <f>IF('SAISIE ASL'!G182=5,L182,"")</f>
        <v/>
      </c>
      <c r="BA182" s="92"/>
      <c r="BB182" s="93"/>
      <c r="BC182" s="89"/>
      <c r="BD182" s="91" t="str">
        <f>IF('SAISIE ASL'!A182=31,H182,"")</f>
        <v/>
      </c>
      <c r="BE182" s="91"/>
      <c r="BF182" s="91" t="str">
        <f>IF('SAISIE ASL'!A182=31,J182,"")</f>
        <v/>
      </c>
      <c r="BG182" s="91"/>
      <c r="BH182" s="91" t="str">
        <f>IF('SAISIE ASL'!A182=31,L182,"")</f>
        <v/>
      </c>
      <c r="BI182" s="92"/>
      <c r="BJ182" s="93"/>
      <c r="BK182" s="94"/>
      <c r="BL182" s="91" t="str">
        <f>IF('SAISIE ASL'!A182=32,H182,"")</f>
        <v/>
      </c>
      <c r="BM182" s="91"/>
      <c r="BN182" s="91" t="str">
        <f>IF('SAISIE ASL'!A182=32,J182,"")</f>
        <v/>
      </c>
      <c r="BO182" s="91"/>
      <c r="BP182" s="91" t="str">
        <f>IF('SAISIE ASL'!A182=32,L182,"")</f>
        <v/>
      </c>
      <c r="BQ182" s="92"/>
      <c r="BR182" s="93"/>
      <c r="BS182" s="85"/>
      <c r="BT182" s="91" t="str">
        <f>IF('SAISIE ASL'!A182=33,H182,"")</f>
        <v/>
      </c>
      <c r="BU182" s="91"/>
      <c r="BV182" s="91" t="str">
        <f>IF('SAISIE ASL'!A182=33,J182,"")</f>
        <v/>
      </c>
      <c r="BW182" s="91"/>
      <c r="BX182" s="91" t="str">
        <f>IF('SAISIE ASL'!A182=33,L182,"")</f>
        <v/>
      </c>
      <c r="BY182" s="92"/>
      <c r="BZ182" s="93"/>
    </row>
    <row r="183" spans="1:78" ht="15" x14ac:dyDescent="0.2">
      <c r="A183">
        <f>'SAISIE ASL'!J183</f>
        <v>30</v>
      </c>
      <c r="B183">
        <f>'SAISIE ASL'!K183</f>
        <v>155</v>
      </c>
      <c r="C183" t="str">
        <f>'SAISIE ASL'!L183</f>
        <v>Il vérifie toujours à la fin pour s'assurer que les participants ont compris, répète et résume les points importants.</v>
      </c>
      <c r="D183">
        <f>'SAISIE ASL'!M183</f>
        <v>3</v>
      </c>
      <c r="E183" t="str">
        <f>'SAISIE ASL'!N183</f>
        <v>OUI</v>
      </c>
      <c r="F183" s="89">
        <f>'SAISIE ASL'!M183</f>
        <v>3</v>
      </c>
      <c r="G183" s="89">
        <f>IF('SAISIE ASL'!N183="OUI",1,IF('SAISIE ASL'!N183="NON",0,IF('SAISIE ASL'!N183="Non Mesuré","",0)))</f>
        <v>1</v>
      </c>
      <c r="H183" s="89">
        <f>IF('SAISIE ASL'!N183&lt;&gt;"Non Mesuré",F183*G183,"")</f>
        <v>3</v>
      </c>
      <c r="I183" s="89"/>
      <c r="J183" s="89">
        <f>IF('SAISIE ASL'!N183="Non Mesuré",F183,0)</f>
        <v>0</v>
      </c>
      <c r="K183" s="89"/>
      <c r="L183" s="89">
        <f t="shared" si="11"/>
        <v>3</v>
      </c>
      <c r="M183" s="89"/>
      <c r="N183" s="90"/>
      <c r="O183" s="90"/>
      <c r="P183" s="91" t="str">
        <f>IF('SAISIE ASL'!G183=1,H183,"")</f>
        <v/>
      </c>
      <c r="Q183" s="91"/>
      <c r="R183" s="91" t="str">
        <f>IF('SAISIE ASL'!G183=1,J183,"")</f>
        <v/>
      </c>
      <c r="S183" s="91"/>
      <c r="T183" s="91" t="str">
        <f>IF('SAISIE ASL'!G183=1,L183,"")</f>
        <v/>
      </c>
      <c r="U183" s="92"/>
      <c r="V183" s="93"/>
      <c r="W183" s="91"/>
      <c r="X183" s="91">
        <f>IF('SAISIE ASL'!G183=2,H183,"")</f>
        <v>3</v>
      </c>
      <c r="Y183" s="91"/>
      <c r="Z183" s="91">
        <f>IF('SAISIE ASL'!G183=2,J183,"")</f>
        <v>0</v>
      </c>
      <c r="AA183" s="91"/>
      <c r="AB183" s="91">
        <f>IF('SAISIE ASL'!G183=2,L183,"")</f>
        <v>3</v>
      </c>
      <c r="AC183" s="92"/>
      <c r="AD183" s="93"/>
      <c r="AE183" s="91"/>
      <c r="AF183" s="91" t="str">
        <f>IF('SAISIE ASL'!G183=3,H183,"")</f>
        <v/>
      </c>
      <c r="AG183" s="91"/>
      <c r="AH183" s="91" t="str">
        <f>IF('SAISIE ASL'!G183=3,J183,"")</f>
        <v/>
      </c>
      <c r="AI183" s="91"/>
      <c r="AJ183" s="91" t="str">
        <f>IF('SAISIE ASL'!G183=3,L183,"")</f>
        <v/>
      </c>
      <c r="AK183" s="92"/>
      <c r="AL183" s="93"/>
      <c r="AM183" s="91"/>
      <c r="AN183" s="91" t="str">
        <f>IF('SAISIE ASL'!G183=4,H183,"")</f>
        <v/>
      </c>
      <c r="AO183" s="91"/>
      <c r="AP183" s="91" t="str">
        <f>IF('SAISIE ASL'!G183=4,J183,"")</f>
        <v/>
      </c>
      <c r="AQ183" s="91"/>
      <c r="AR183" s="91" t="str">
        <f>IF('SAISIE ASL'!G183=4,L183,"")</f>
        <v/>
      </c>
      <c r="AS183" s="92"/>
      <c r="AT183" s="93"/>
      <c r="AU183" s="89"/>
      <c r="AV183" s="91" t="str">
        <f>IF('SAISIE ASL'!G183=5,H183,"")</f>
        <v/>
      </c>
      <c r="AW183" s="91"/>
      <c r="AX183" s="91" t="str">
        <f>IF('SAISIE ASL'!G183=5,J183,"")</f>
        <v/>
      </c>
      <c r="AY183" s="91"/>
      <c r="AZ183" s="91" t="str">
        <f>IF('SAISIE ASL'!G183=5,L183,"")</f>
        <v/>
      </c>
      <c r="BA183" s="92"/>
      <c r="BB183" s="93"/>
      <c r="BC183" s="89"/>
      <c r="BD183" s="91" t="str">
        <f>IF('SAISIE ASL'!A183=31,H183,"")</f>
        <v/>
      </c>
      <c r="BE183" s="91"/>
      <c r="BF183" s="91" t="str">
        <f>IF('SAISIE ASL'!A183=31,J183,"")</f>
        <v/>
      </c>
      <c r="BG183" s="91"/>
      <c r="BH183" s="91" t="str">
        <f>IF('SAISIE ASL'!A183=31,L183,"")</f>
        <v/>
      </c>
      <c r="BI183" s="92"/>
      <c r="BJ183" s="93"/>
      <c r="BK183" s="94"/>
      <c r="BL183" s="91" t="str">
        <f>IF('SAISIE ASL'!A183=32,H183,"")</f>
        <v/>
      </c>
      <c r="BM183" s="91"/>
      <c r="BN183" s="91" t="str">
        <f>IF('SAISIE ASL'!A183=32,J183,"")</f>
        <v/>
      </c>
      <c r="BO183" s="91"/>
      <c r="BP183" s="91" t="str">
        <f>IF('SAISIE ASL'!A183=32,L183,"")</f>
        <v/>
      </c>
      <c r="BQ183" s="92"/>
      <c r="BR183" s="93"/>
      <c r="BS183" s="85"/>
      <c r="BT183" s="91" t="str">
        <f>IF('SAISIE ASL'!A183=33,H183,"")</f>
        <v/>
      </c>
      <c r="BU183" s="91"/>
      <c r="BV183" s="91" t="str">
        <f>IF('SAISIE ASL'!A183=33,J183,"")</f>
        <v/>
      </c>
      <c r="BW183" s="91"/>
      <c r="BX183" s="91" t="str">
        <f>IF('SAISIE ASL'!A183=33,L183,"")</f>
        <v/>
      </c>
      <c r="BY183" s="92"/>
      <c r="BZ183" s="93"/>
    </row>
    <row r="184" spans="1:78" ht="15" x14ac:dyDescent="0.2">
      <c r="A184">
        <f>'SAISIE ASL'!J184</f>
        <v>200</v>
      </c>
      <c r="B184">
        <f>'SAISIE ASL'!K184</f>
        <v>156</v>
      </c>
      <c r="C184" t="str">
        <f>'SAISIE ASL'!L184</f>
        <v>Il introduit tout de suite le prochain déplacement et le prochain arrêt.</v>
      </c>
      <c r="D184">
        <f>'SAISIE ASL'!M184</f>
        <v>3</v>
      </c>
      <c r="E184" t="str">
        <f>'SAISIE ASL'!N184</f>
        <v>OUI</v>
      </c>
      <c r="F184" s="89">
        <f>'SAISIE ASL'!M184</f>
        <v>3</v>
      </c>
      <c r="G184" s="89">
        <f>IF('SAISIE ASL'!N184="OUI",1,IF('SAISIE ASL'!N184="NON",0,IF('SAISIE ASL'!N184="Non Mesuré","",0)))</f>
        <v>1</v>
      </c>
      <c r="H184" s="89">
        <f>IF('SAISIE ASL'!N184&lt;&gt;"Non Mesuré",F184*G184,"")</f>
        <v>3</v>
      </c>
      <c r="I184" s="89"/>
      <c r="J184" s="89">
        <f>IF('SAISIE ASL'!N184="Non Mesuré",F184,0)</f>
        <v>0</v>
      </c>
      <c r="K184" s="89"/>
      <c r="L184" s="89">
        <f t="shared" si="11"/>
        <v>3</v>
      </c>
      <c r="M184" s="89"/>
      <c r="N184" s="90"/>
      <c r="O184" s="90"/>
      <c r="P184" s="91" t="str">
        <f>IF('SAISIE ASL'!G184=1,H184,"")</f>
        <v/>
      </c>
      <c r="Q184" s="91"/>
      <c r="R184" s="91" t="str">
        <f>IF('SAISIE ASL'!G184=1,J184,"")</f>
        <v/>
      </c>
      <c r="S184" s="91"/>
      <c r="T184" s="91" t="str">
        <f>IF('SAISIE ASL'!G184=1,L184,"")</f>
        <v/>
      </c>
      <c r="U184" s="92"/>
      <c r="V184" s="93"/>
      <c r="W184" s="91"/>
      <c r="X184" s="91">
        <f>IF('SAISIE ASL'!G184=2,H184,"")</f>
        <v>3</v>
      </c>
      <c r="Y184" s="91"/>
      <c r="Z184" s="91">
        <f>IF('SAISIE ASL'!G184=2,J184,"")</f>
        <v>0</v>
      </c>
      <c r="AA184" s="91"/>
      <c r="AB184" s="91">
        <f>IF('SAISIE ASL'!G184=2,L184,"")</f>
        <v>3</v>
      </c>
      <c r="AC184" s="92"/>
      <c r="AD184" s="93"/>
      <c r="AE184" s="91"/>
      <c r="AF184" s="91" t="str">
        <f>IF('SAISIE ASL'!G184=3,H184,"")</f>
        <v/>
      </c>
      <c r="AG184" s="91"/>
      <c r="AH184" s="91" t="str">
        <f>IF('SAISIE ASL'!G184=3,J184,"")</f>
        <v/>
      </c>
      <c r="AI184" s="91"/>
      <c r="AJ184" s="91" t="str">
        <f>IF('SAISIE ASL'!G184=3,L184,"")</f>
        <v/>
      </c>
      <c r="AK184" s="92"/>
      <c r="AL184" s="93"/>
      <c r="AM184" s="91"/>
      <c r="AN184" s="91" t="str">
        <f>IF('SAISIE ASL'!G184=4,H184,"")</f>
        <v/>
      </c>
      <c r="AO184" s="91"/>
      <c r="AP184" s="91" t="str">
        <f>IF('SAISIE ASL'!G184=4,J184,"")</f>
        <v/>
      </c>
      <c r="AQ184" s="91"/>
      <c r="AR184" s="91" t="str">
        <f>IF('SAISIE ASL'!G184=4,L184,"")</f>
        <v/>
      </c>
      <c r="AS184" s="92"/>
      <c r="AT184" s="93"/>
      <c r="AU184" s="89"/>
      <c r="AV184" s="91" t="str">
        <f>IF('SAISIE ASL'!G184=5,H184,"")</f>
        <v/>
      </c>
      <c r="AW184" s="91"/>
      <c r="AX184" s="91" t="str">
        <f>IF('SAISIE ASL'!G184=5,J184,"")</f>
        <v/>
      </c>
      <c r="AY184" s="91"/>
      <c r="AZ184" s="91" t="str">
        <f>IF('SAISIE ASL'!G184=5,L184,"")</f>
        <v/>
      </c>
      <c r="BA184" s="92"/>
      <c r="BB184" s="93"/>
      <c r="BC184" s="89"/>
      <c r="BD184" s="91" t="str">
        <f>IF('SAISIE ASL'!A184=31,H184,"")</f>
        <v/>
      </c>
      <c r="BE184" s="91"/>
      <c r="BF184" s="91" t="str">
        <f>IF('SAISIE ASL'!A184=31,J184,"")</f>
        <v/>
      </c>
      <c r="BG184" s="91"/>
      <c r="BH184" s="91" t="str">
        <f>IF('SAISIE ASL'!A184=31,L184,"")</f>
        <v/>
      </c>
      <c r="BI184" s="92"/>
      <c r="BJ184" s="93"/>
      <c r="BK184" s="94"/>
      <c r="BL184" s="91" t="str">
        <f>IF('SAISIE ASL'!A184=32,H184,"")</f>
        <v/>
      </c>
      <c r="BM184" s="91"/>
      <c r="BN184" s="91" t="str">
        <f>IF('SAISIE ASL'!A184=32,J184,"")</f>
        <v/>
      </c>
      <c r="BO184" s="91"/>
      <c r="BP184" s="91" t="str">
        <f>IF('SAISIE ASL'!A184=32,L184,"")</f>
        <v/>
      </c>
      <c r="BQ184" s="92"/>
      <c r="BR184" s="93"/>
      <c r="BS184" s="85"/>
      <c r="BT184" s="91" t="str">
        <f>IF('SAISIE ASL'!A184=33,H184,"")</f>
        <v/>
      </c>
      <c r="BU184" s="91"/>
      <c r="BV184" s="91" t="str">
        <f>IF('SAISIE ASL'!A184=33,J184,"")</f>
        <v/>
      </c>
      <c r="BW184" s="91"/>
      <c r="BX184" s="91" t="str">
        <f>IF('SAISIE ASL'!A184=33,L184,"")</f>
        <v/>
      </c>
      <c r="BY184" s="92"/>
      <c r="BZ184" s="93"/>
    </row>
    <row r="185" spans="1:78" ht="15" x14ac:dyDescent="0.2">
      <c r="A185">
        <f>'SAISIE ASL'!J185</f>
        <v>30</v>
      </c>
      <c r="B185">
        <f>'SAISIE ASL'!K185</f>
        <v>157</v>
      </c>
      <c r="C185" t="str">
        <f>'SAISIE ASL'!L185</f>
        <v xml:space="preserve">Il s'interrompt, pour laisser le temps de poser des questions. </v>
      </c>
      <c r="D185">
        <f>'SAISIE ASL'!M185</f>
        <v>3</v>
      </c>
      <c r="E185" t="str">
        <f>'SAISIE ASL'!N185</f>
        <v>OUI</v>
      </c>
      <c r="F185" s="89">
        <f>'SAISIE ASL'!M185</f>
        <v>3</v>
      </c>
      <c r="G185" s="89">
        <f>IF('SAISIE ASL'!N185="OUI",1,IF('SAISIE ASL'!N185="NON",0,IF('SAISIE ASL'!N185="Non Mesuré","",0)))</f>
        <v>1</v>
      </c>
      <c r="H185" s="89">
        <f>IF('SAISIE ASL'!N185&lt;&gt;"Non Mesuré",F185*G185,"")</f>
        <v>3</v>
      </c>
      <c r="I185" s="89"/>
      <c r="J185" s="89">
        <f>IF('SAISIE ASL'!N185="Non Mesuré",F185,0)</f>
        <v>0</v>
      </c>
      <c r="K185" s="89"/>
      <c r="L185" s="89">
        <f t="shared" si="11"/>
        <v>3</v>
      </c>
      <c r="M185" s="89"/>
      <c r="N185" s="90"/>
      <c r="O185" s="90"/>
      <c r="P185" s="91" t="str">
        <f>IF('SAISIE ASL'!G185=1,H185,"")</f>
        <v/>
      </c>
      <c r="Q185" s="91"/>
      <c r="R185" s="91" t="str">
        <f>IF('SAISIE ASL'!G185=1,J185,"")</f>
        <v/>
      </c>
      <c r="S185" s="91"/>
      <c r="T185" s="91" t="str">
        <f>IF('SAISIE ASL'!G185=1,L185,"")</f>
        <v/>
      </c>
      <c r="U185" s="92"/>
      <c r="V185" s="93"/>
      <c r="W185" s="91"/>
      <c r="X185" s="91">
        <f>IF('SAISIE ASL'!G185=2,H185,"")</f>
        <v>3</v>
      </c>
      <c r="Y185" s="91"/>
      <c r="Z185" s="91">
        <f>IF('SAISIE ASL'!G185=2,J185,"")</f>
        <v>0</v>
      </c>
      <c r="AA185" s="91"/>
      <c r="AB185" s="91">
        <f>IF('SAISIE ASL'!G185=2,L185,"")</f>
        <v>3</v>
      </c>
      <c r="AC185" s="92"/>
      <c r="AD185" s="93"/>
      <c r="AE185" s="91"/>
      <c r="AF185" s="91" t="str">
        <f>IF('SAISIE ASL'!G185=3,H185,"")</f>
        <v/>
      </c>
      <c r="AG185" s="91"/>
      <c r="AH185" s="91" t="str">
        <f>IF('SAISIE ASL'!G185=3,J185,"")</f>
        <v/>
      </c>
      <c r="AI185" s="91"/>
      <c r="AJ185" s="91" t="str">
        <f>IF('SAISIE ASL'!G185=3,L185,"")</f>
        <v/>
      </c>
      <c r="AK185" s="92"/>
      <c r="AL185" s="93"/>
      <c r="AM185" s="91"/>
      <c r="AN185" s="91" t="str">
        <f>IF('SAISIE ASL'!G185=4,H185,"")</f>
        <v/>
      </c>
      <c r="AO185" s="91"/>
      <c r="AP185" s="91" t="str">
        <f>IF('SAISIE ASL'!G185=4,J185,"")</f>
        <v/>
      </c>
      <c r="AQ185" s="91"/>
      <c r="AR185" s="91" t="str">
        <f>IF('SAISIE ASL'!G185=4,L185,"")</f>
        <v/>
      </c>
      <c r="AS185" s="92"/>
      <c r="AT185" s="93"/>
      <c r="AU185" s="89"/>
      <c r="AV185" s="91" t="str">
        <f>IF('SAISIE ASL'!G185=5,H185,"")</f>
        <v/>
      </c>
      <c r="AW185" s="91"/>
      <c r="AX185" s="91" t="str">
        <f>IF('SAISIE ASL'!G185=5,J185,"")</f>
        <v/>
      </c>
      <c r="AY185" s="91"/>
      <c r="AZ185" s="91" t="str">
        <f>IF('SAISIE ASL'!G185=5,L185,"")</f>
        <v/>
      </c>
      <c r="BA185" s="92"/>
      <c r="BB185" s="93"/>
      <c r="BC185" s="89"/>
      <c r="BD185" s="91" t="str">
        <f>IF('SAISIE ASL'!A185=31,H185,"")</f>
        <v/>
      </c>
      <c r="BE185" s="91"/>
      <c r="BF185" s="91" t="str">
        <f>IF('SAISIE ASL'!A185=31,J185,"")</f>
        <v/>
      </c>
      <c r="BG185" s="91"/>
      <c r="BH185" s="91" t="str">
        <f>IF('SAISIE ASL'!A185=31,L185,"")</f>
        <v/>
      </c>
      <c r="BI185" s="92"/>
      <c r="BJ185" s="93"/>
      <c r="BK185" s="94"/>
      <c r="BL185" s="91" t="str">
        <f>IF('SAISIE ASL'!A185=32,H185,"")</f>
        <v/>
      </c>
      <c r="BM185" s="91"/>
      <c r="BN185" s="91" t="str">
        <f>IF('SAISIE ASL'!A185=32,J185,"")</f>
        <v/>
      </c>
      <c r="BO185" s="91"/>
      <c r="BP185" s="91" t="str">
        <f>IF('SAISIE ASL'!A185=32,L185,"")</f>
        <v/>
      </c>
      <c r="BQ185" s="92"/>
      <c r="BR185" s="93"/>
      <c r="BS185" s="85"/>
      <c r="BT185" s="91" t="str">
        <f>IF('SAISIE ASL'!A185=33,H185,"")</f>
        <v/>
      </c>
      <c r="BU185" s="91"/>
      <c r="BV185" s="91" t="str">
        <f>IF('SAISIE ASL'!A185=33,J185,"")</f>
        <v/>
      </c>
      <c r="BW185" s="91"/>
      <c r="BX185" s="91" t="str">
        <f>IF('SAISIE ASL'!A185=33,L185,"")</f>
        <v/>
      </c>
      <c r="BY185" s="92"/>
      <c r="BZ185" s="93"/>
    </row>
    <row r="186" spans="1:78" ht="15" x14ac:dyDescent="0.2">
      <c r="A186">
        <f>'SAISIE ASL'!J186</f>
        <v>30</v>
      </c>
      <c r="B186">
        <f>'SAISIE ASL'!K186</f>
        <v>158</v>
      </c>
      <c r="C186" t="str">
        <f>'SAISIE ASL'!L186</f>
        <v>Il répond aux questions éventuelles sans les éluder en les prenant au sérieux.</v>
      </c>
      <c r="D186">
        <f>'SAISIE ASL'!M186</f>
        <v>3</v>
      </c>
      <c r="E186" t="str">
        <f>'SAISIE ASL'!N186</f>
        <v>OUI</v>
      </c>
      <c r="F186" s="89">
        <f>'SAISIE ASL'!M186</f>
        <v>3</v>
      </c>
      <c r="G186" s="89">
        <f>IF('SAISIE ASL'!N186="OUI",1,IF('SAISIE ASL'!N186="NON",0,IF('SAISIE ASL'!N186="Non Mesuré","",0)))</f>
        <v>1</v>
      </c>
      <c r="H186" s="89">
        <f>IF('SAISIE ASL'!N186&lt;&gt;"Non Mesuré",F186*G186,"")</f>
        <v>3</v>
      </c>
      <c r="I186" s="89"/>
      <c r="J186" s="89">
        <f>IF('SAISIE ASL'!N186="Non Mesuré",F186,0)</f>
        <v>0</v>
      </c>
      <c r="K186" s="89"/>
      <c r="L186" s="89">
        <f t="shared" si="11"/>
        <v>3</v>
      </c>
      <c r="M186" s="89"/>
      <c r="N186" s="90"/>
      <c r="O186" s="90"/>
      <c r="P186" s="91" t="str">
        <f>IF('SAISIE ASL'!G186=1,H186,"")</f>
        <v/>
      </c>
      <c r="Q186" s="91"/>
      <c r="R186" s="91" t="str">
        <f>IF('SAISIE ASL'!G186=1,J186,"")</f>
        <v/>
      </c>
      <c r="S186" s="91"/>
      <c r="T186" s="91" t="str">
        <f>IF('SAISIE ASL'!G186=1,L186,"")</f>
        <v/>
      </c>
      <c r="U186" s="92"/>
      <c r="V186" s="93"/>
      <c r="W186" s="91"/>
      <c r="X186" s="91">
        <f>IF('SAISIE ASL'!G186=2,H186,"")</f>
        <v>3</v>
      </c>
      <c r="Y186" s="91"/>
      <c r="Z186" s="91">
        <f>IF('SAISIE ASL'!G186=2,J186,"")</f>
        <v>0</v>
      </c>
      <c r="AA186" s="91"/>
      <c r="AB186" s="91">
        <f>IF('SAISIE ASL'!G186=2,L186,"")</f>
        <v>3</v>
      </c>
      <c r="AC186" s="92"/>
      <c r="AD186" s="93"/>
      <c r="AE186" s="91"/>
      <c r="AF186" s="91" t="str">
        <f>IF('SAISIE ASL'!G186=3,H186,"")</f>
        <v/>
      </c>
      <c r="AG186" s="91"/>
      <c r="AH186" s="91" t="str">
        <f>IF('SAISIE ASL'!G186=3,J186,"")</f>
        <v/>
      </c>
      <c r="AI186" s="91"/>
      <c r="AJ186" s="91" t="str">
        <f>IF('SAISIE ASL'!G186=3,L186,"")</f>
        <v/>
      </c>
      <c r="AK186" s="92"/>
      <c r="AL186" s="93"/>
      <c r="AM186" s="91"/>
      <c r="AN186" s="91" t="str">
        <f>IF('SAISIE ASL'!G186=4,H186,"")</f>
        <v/>
      </c>
      <c r="AO186" s="91"/>
      <c r="AP186" s="91" t="str">
        <f>IF('SAISIE ASL'!G186=4,J186,"")</f>
        <v/>
      </c>
      <c r="AQ186" s="91"/>
      <c r="AR186" s="91" t="str">
        <f>IF('SAISIE ASL'!G186=4,L186,"")</f>
        <v/>
      </c>
      <c r="AS186" s="92"/>
      <c r="AT186" s="93"/>
      <c r="AU186" s="89"/>
      <c r="AV186" s="91" t="str">
        <f>IF('SAISIE ASL'!G186=5,H186,"")</f>
        <v/>
      </c>
      <c r="AW186" s="91"/>
      <c r="AX186" s="91" t="str">
        <f>IF('SAISIE ASL'!G186=5,J186,"")</f>
        <v/>
      </c>
      <c r="AY186" s="91"/>
      <c r="AZ186" s="91" t="str">
        <f>IF('SAISIE ASL'!G186=5,L186,"")</f>
        <v/>
      </c>
      <c r="BA186" s="92"/>
      <c r="BB186" s="93"/>
      <c r="BC186" s="89"/>
      <c r="BD186" s="91" t="str">
        <f>IF('SAISIE ASL'!A186=31,H186,"")</f>
        <v/>
      </c>
      <c r="BE186" s="91"/>
      <c r="BF186" s="91" t="str">
        <f>IF('SAISIE ASL'!A186=31,J186,"")</f>
        <v/>
      </c>
      <c r="BG186" s="91"/>
      <c r="BH186" s="91" t="str">
        <f>IF('SAISIE ASL'!A186=31,L186,"")</f>
        <v/>
      </c>
      <c r="BI186" s="92"/>
      <c r="BJ186" s="93"/>
      <c r="BK186" s="94"/>
      <c r="BL186" s="91" t="str">
        <f>IF('SAISIE ASL'!A186=32,H186,"")</f>
        <v/>
      </c>
      <c r="BM186" s="91"/>
      <c r="BN186" s="91" t="str">
        <f>IF('SAISIE ASL'!A186=32,J186,"")</f>
        <v/>
      </c>
      <c r="BO186" s="91"/>
      <c r="BP186" s="91" t="str">
        <f>IF('SAISIE ASL'!A186=32,L186,"")</f>
        <v/>
      </c>
      <c r="BQ186" s="92"/>
      <c r="BR186" s="93"/>
      <c r="BS186" s="85"/>
      <c r="BT186" s="91" t="str">
        <f>IF('SAISIE ASL'!A186=33,H186,"")</f>
        <v/>
      </c>
      <c r="BU186" s="91"/>
      <c r="BV186" s="91" t="str">
        <f>IF('SAISIE ASL'!A186=33,J186,"")</f>
        <v/>
      </c>
      <c r="BW186" s="91"/>
      <c r="BX186" s="91" t="str">
        <f>IF('SAISIE ASL'!A186=33,L186,"")</f>
        <v/>
      </c>
      <c r="BY186" s="92"/>
      <c r="BZ186" s="93"/>
    </row>
    <row r="187" spans="1:78" ht="15" x14ac:dyDescent="0.2">
      <c r="A187">
        <f>'SAISIE ASL'!J187</f>
        <v>200</v>
      </c>
      <c r="B187">
        <f>'SAISIE ASL'!K187</f>
        <v>159</v>
      </c>
      <c r="C187" t="str">
        <f>'SAISIE ASL'!L187</f>
        <v>Il répète la question posée, si tout le monde n'a pas pu l'entendre.</v>
      </c>
      <c r="D187">
        <f>'SAISIE ASL'!M187</f>
        <v>3</v>
      </c>
      <c r="E187" t="str">
        <f>'SAISIE ASL'!N187</f>
        <v>OUI</v>
      </c>
      <c r="F187" s="89">
        <f>'SAISIE ASL'!M187</f>
        <v>3</v>
      </c>
      <c r="G187" s="89">
        <f>IF('SAISIE ASL'!N187="OUI",1,IF('SAISIE ASL'!N187="NON",0,IF('SAISIE ASL'!N187="Non Mesuré","",0)))</f>
        <v>1</v>
      </c>
      <c r="H187" s="89">
        <f>IF('SAISIE ASL'!N187&lt;&gt;"Non Mesuré",F187*G187,"")</f>
        <v>3</v>
      </c>
      <c r="I187" s="89"/>
      <c r="J187" s="89">
        <f>IF('SAISIE ASL'!N187="Non Mesuré",F187,0)</f>
        <v>0</v>
      </c>
      <c r="K187" s="89"/>
      <c r="L187" s="89">
        <f t="shared" si="11"/>
        <v>3</v>
      </c>
      <c r="M187" s="89"/>
      <c r="N187" s="90"/>
      <c r="O187" s="90"/>
      <c r="P187" s="91" t="str">
        <f>IF('SAISIE ASL'!G187=1,H187,"")</f>
        <v/>
      </c>
      <c r="Q187" s="91"/>
      <c r="R187" s="91" t="str">
        <f>IF('SAISIE ASL'!G187=1,J187,"")</f>
        <v/>
      </c>
      <c r="S187" s="91"/>
      <c r="T187" s="91" t="str">
        <f>IF('SAISIE ASL'!G187=1,L187,"")</f>
        <v/>
      </c>
      <c r="U187" s="92"/>
      <c r="V187" s="93"/>
      <c r="W187" s="91"/>
      <c r="X187" s="91">
        <f>IF('SAISIE ASL'!G187=2,H187,"")</f>
        <v>3</v>
      </c>
      <c r="Y187" s="91"/>
      <c r="Z187" s="91">
        <f>IF('SAISIE ASL'!G187=2,J187,"")</f>
        <v>0</v>
      </c>
      <c r="AA187" s="91"/>
      <c r="AB187" s="91">
        <f>IF('SAISIE ASL'!G187=2,L187,"")</f>
        <v>3</v>
      </c>
      <c r="AC187" s="92"/>
      <c r="AD187" s="93"/>
      <c r="AE187" s="91"/>
      <c r="AF187" s="91" t="str">
        <f>IF('SAISIE ASL'!G187=3,H187,"")</f>
        <v/>
      </c>
      <c r="AG187" s="91"/>
      <c r="AH187" s="91" t="str">
        <f>IF('SAISIE ASL'!G187=3,J187,"")</f>
        <v/>
      </c>
      <c r="AI187" s="91"/>
      <c r="AJ187" s="91" t="str">
        <f>IF('SAISIE ASL'!G187=3,L187,"")</f>
        <v/>
      </c>
      <c r="AK187" s="92"/>
      <c r="AL187" s="93"/>
      <c r="AM187" s="91"/>
      <c r="AN187" s="91" t="str">
        <f>IF('SAISIE ASL'!G187=4,H187,"")</f>
        <v/>
      </c>
      <c r="AO187" s="91"/>
      <c r="AP187" s="91" t="str">
        <f>IF('SAISIE ASL'!G187=4,J187,"")</f>
        <v/>
      </c>
      <c r="AQ187" s="91"/>
      <c r="AR187" s="91" t="str">
        <f>IF('SAISIE ASL'!G187=4,L187,"")</f>
        <v/>
      </c>
      <c r="AS187" s="92"/>
      <c r="AT187" s="93"/>
      <c r="AU187" s="89"/>
      <c r="AV187" s="91" t="str">
        <f>IF('SAISIE ASL'!G187=5,H187,"")</f>
        <v/>
      </c>
      <c r="AW187" s="91"/>
      <c r="AX187" s="91" t="str">
        <f>IF('SAISIE ASL'!G187=5,J187,"")</f>
        <v/>
      </c>
      <c r="AY187" s="91"/>
      <c r="AZ187" s="91" t="str">
        <f>IF('SAISIE ASL'!G187=5,L187,"")</f>
        <v/>
      </c>
      <c r="BA187" s="92"/>
      <c r="BB187" s="93"/>
      <c r="BC187" s="89"/>
      <c r="BD187" s="91" t="str">
        <f>IF('SAISIE ASL'!A187=31,H187,"")</f>
        <v/>
      </c>
      <c r="BE187" s="91"/>
      <c r="BF187" s="91" t="str">
        <f>IF('SAISIE ASL'!A187=31,J187,"")</f>
        <v/>
      </c>
      <c r="BG187" s="91"/>
      <c r="BH187" s="91" t="str">
        <f>IF('SAISIE ASL'!A187=31,L187,"")</f>
        <v/>
      </c>
      <c r="BI187" s="92"/>
      <c r="BJ187" s="93"/>
      <c r="BK187" s="94"/>
      <c r="BL187" s="91" t="str">
        <f>IF('SAISIE ASL'!A187=32,H187,"")</f>
        <v/>
      </c>
      <c r="BM187" s="91"/>
      <c r="BN187" s="91" t="str">
        <f>IF('SAISIE ASL'!A187=32,J187,"")</f>
        <v/>
      </c>
      <c r="BO187" s="91"/>
      <c r="BP187" s="91" t="str">
        <f>IF('SAISIE ASL'!A187=32,L187,"")</f>
        <v/>
      </c>
      <c r="BQ187" s="92"/>
      <c r="BR187" s="93"/>
      <c r="BS187" s="85"/>
      <c r="BT187" s="91" t="str">
        <f>IF('SAISIE ASL'!A187=33,H187,"")</f>
        <v/>
      </c>
      <c r="BU187" s="91"/>
      <c r="BV187" s="91" t="str">
        <f>IF('SAISIE ASL'!A187=33,J187,"")</f>
        <v/>
      </c>
      <c r="BW187" s="91"/>
      <c r="BX187" s="91" t="str">
        <f>IF('SAISIE ASL'!A187=33,L187,"")</f>
        <v/>
      </c>
      <c r="BY187" s="92"/>
      <c r="BZ187" s="93"/>
    </row>
    <row r="188" spans="1:78" ht="15" x14ac:dyDescent="0.2">
      <c r="A188">
        <f>'SAISIE ASL'!J188</f>
        <v>30</v>
      </c>
      <c r="B188">
        <f>'SAISIE ASL'!K188</f>
        <v>160</v>
      </c>
      <c r="C188" t="str">
        <f>'SAISIE ASL'!L188</f>
        <v xml:space="preserve">Chaque participant peut écouter et échanger avec le guide dans de bonnes conditions. </v>
      </c>
      <c r="D188">
        <f>'SAISIE ASL'!M188</f>
        <v>3</v>
      </c>
      <c r="E188" t="str">
        <f>'SAISIE ASL'!N188</f>
        <v>OUI</v>
      </c>
      <c r="F188" s="89">
        <f>'SAISIE ASL'!M188</f>
        <v>3</v>
      </c>
      <c r="G188" s="89">
        <f>IF('SAISIE ASL'!N188="OUI",1,IF('SAISIE ASL'!N188="NON",0,IF('SAISIE ASL'!N188="Non Mesuré","",0)))</f>
        <v>1</v>
      </c>
      <c r="H188" s="89">
        <f>IF('SAISIE ASL'!N188&lt;&gt;"Non Mesuré",F188*G188,"")</f>
        <v>3</v>
      </c>
      <c r="I188" s="89"/>
      <c r="J188" s="89">
        <f>IF('SAISIE ASL'!N188="Non Mesuré",F188,0)</f>
        <v>0</v>
      </c>
      <c r="K188" s="89"/>
      <c r="L188" s="89">
        <f t="shared" si="11"/>
        <v>3</v>
      </c>
      <c r="M188" s="89"/>
      <c r="N188" s="90"/>
      <c r="O188" s="90"/>
      <c r="P188" s="91" t="str">
        <f>IF('SAISIE ASL'!G188=1,H188,"")</f>
        <v/>
      </c>
      <c r="Q188" s="91"/>
      <c r="R188" s="91" t="str">
        <f>IF('SAISIE ASL'!G188=1,J188,"")</f>
        <v/>
      </c>
      <c r="S188" s="91"/>
      <c r="T188" s="91" t="str">
        <f>IF('SAISIE ASL'!G188=1,L188,"")</f>
        <v/>
      </c>
      <c r="U188" s="92"/>
      <c r="V188" s="93"/>
      <c r="W188" s="91"/>
      <c r="X188" s="91">
        <f>IF('SAISIE ASL'!G188=2,H188,"")</f>
        <v>3</v>
      </c>
      <c r="Y188" s="91"/>
      <c r="Z188" s="91">
        <f>IF('SAISIE ASL'!G188=2,J188,"")</f>
        <v>0</v>
      </c>
      <c r="AA188" s="91"/>
      <c r="AB188" s="91">
        <f>IF('SAISIE ASL'!G188=2,L188,"")</f>
        <v>3</v>
      </c>
      <c r="AC188" s="92"/>
      <c r="AD188" s="93"/>
      <c r="AE188" s="91"/>
      <c r="AF188" s="91" t="str">
        <f>IF('SAISIE ASL'!G188=3,H188,"")</f>
        <v/>
      </c>
      <c r="AG188" s="91"/>
      <c r="AH188" s="91" t="str">
        <f>IF('SAISIE ASL'!G188=3,J188,"")</f>
        <v/>
      </c>
      <c r="AI188" s="91"/>
      <c r="AJ188" s="91" t="str">
        <f>IF('SAISIE ASL'!G188=3,L188,"")</f>
        <v/>
      </c>
      <c r="AK188" s="92"/>
      <c r="AL188" s="93"/>
      <c r="AM188" s="91"/>
      <c r="AN188" s="91" t="str">
        <f>IF('SAISIE ASL'!G188=4,H188,"")</f>
        <v/>
      </c>
      <c r="AO188" s="91"/>
      <c r="AP188" s="91" t="str">
        <f>IF('SAISIE ASL'!G188=4,J188,"")</f>
        <v/>
      </c>
      <c r="AQ188" s="91"/>
      <c r="AR188" s="91" t="str">
        <f>IF('SAISIE ASL'!G188=4,L188,"")</f>
        <v/>
      </c>
      <c r="AS188" s="92"/>
      <c r="AT188" s="93"/>
      <c r="AU188" s="89"/>
      <c r="AV188" s="91" t="str">
        <f>IF('SAISIE ASL'!G188=5,H188,"")</f>
        <v/>
      </c>
      <c r="AW188" s="91"/>
      <c r="AX188" s="91" t="str">
        <f>IF('SAISIE ASL'!G188=5,J188,"")</f>
        <v/>
      </c>
      <c r="AY188" s="91"/>
      <c r="AZ188" s="91" t="str">
        <f>IF('SAISIE ASL'!G188=5,L188,"")</f>
        <v/>
      </c>
      <c r="BA188" s="92"/>
      <c r="BB188" s="93"/>
      <c r="BC188" s="89"/>
      <c r="BD188" s="91" t="str">
        <f>IF('SAISIE ASL'!A188=31,H188,"")</f>
        <v/>
      </c>
      <c r="BE188" s="91"/>
      <c r="BF188" s="91" t="str">
        <f>IF('SAISIE ASL'!A188=31,J188,"")</f>
        <v/>
      </c>
      <c r="BG188" s="91"/>
      <c r="BH188" s="91" t="str">
        <f>IF('SAISIE ASL'!A188=31,L188,"")</f>
        <v/>
      </c>
      <c r="BI188" s="92"/>
      <c r="BJ188" s="93"/>
      <c r="BK188" s="94"/>
      <c r="BL188" s="91" t="str">
        <f>IF('SAISIE ASL'!A188=32,H188,"")</f>
        <v/>
      </c>
      <c r="BM188" s="91"/>
      <c r="BN188" s="91" t="str">
        <f>IF('SAISIE ASL'!A188=32,J188,"")</f>
        <v/>
      </c>
      <c r="BO188" s="91"/>
      <c r="BP188" s="91" t="str">
        <f>IF('SAISIE ASL'!A188=32,L188,"")</f>
        <v/>
      </c>
      <c r="BQ188" s="92"/>
      <c r="BR188" s="93"/>
      <c r="BS188" s="85"/>
      <c r="BT188" s="91" t="str">
        <f>IF('SAISIE ASL'!A188=33,H188,"")</f>
        <v/>
      </c>
      <c r="BU188" s="91"/>
      <c r="BV188" s="91" t="str">
        <f>IF('SAISIE ASL'!A188=33,J188,"")</f>
        <v/>
      </c>
      <c r="BW188" s="91"/>
      <c r="BX188" s="91" t="str">
        <f>IF('SAISIE ASL'!A188=33,L188,"")</f>
        <v/>
      </c>
      <c r="BY188" s="92"/>
      <c r="BZ188" s="93"/>
    </row>
    <row r="189" spans="1:78" ht="15" x14ac:dyDescent="0.2">
      <c r="A189">
        <f>'SAISIE ASL'!J189</f>
        <v>30</v>
      </c>
      <c r="B189">
        <f>'SAISIE ASL'!K189</f>
        <v>161</v>
      </c>
      <c r="C189" t="str">
        <f>'SAISIE ASL'!L189</f>
        <v>Le guide s'adresse à tout le monde (en regardant tout le monde), y compris aux enfants.</v>
      </c>
      <c r="D189">
        <f>'SAISIE ASL'!M189</f>
        <v>3</v>
      </c>
      <c r="E189" t="str">
        <f>'SAISIE ASL'!N189</f>
        <v>OUI</v>
      </c>
      <c r="F189" s="89">
        <f>'SAISIE ASL'!M189</f>
        <v>3</v>
      </c>
      <c r="G189" s="89">
        <f>IF('SAISIE ASL'!N189="OUI",1,IF('SAISIE ASL'!N189="NON",0,IF('SAISIE ASL'!N189="Non Mesuré","",0)))</f>
        <v>1</v>
      </c>
      <c r="H189" s="89">
        <f>IF('SAISIE ASL'!N189&lt;&gt;"Non Mesuré",F189*G189,"")</f>
        <v>3</v>
      </c>
      <c r="I189" s="89"/>
      <c r="J189" s="89">
        <f>IF('SAISIE ASL'!N189="Non Mesuré",F189,0)</f>
        <v>0</v>
      </c>
      <c r="K189" s="89"/>
      <c r="L189" s="89">
        <f t="shared" si="11"/>
        <v>3</v>
      </c>
      <c r="M189" s="89"/>
      <c r="N189" s="90"/>
      <c r="O189" s="90"/>
      <c r="P189" s="91" t="str">
        <f>IF('SAISIE ASL'!G189=1,H189,"")</f>
        <v/>
      </c>
      <c r="Q189" s="91"/>
      <c r="R189" s="91" t="str">
        <f>IF('SAISIE ASL'!G189=1,J189,"")</f>
        <v/>
      </c>
      <c r="S189" s="91"/>
      <c r="T189" s="91" t="str">
        <f>IF('SAISIE ASL'!G189=1,L189,"")</f>
        <v/>
      </c>
      <c r="U189" s="92"/>
      <c r="V189" s="93"/>
      <c r="W189" s="91"/>
      <c r="X189" s="91">
        <f>IF('SAISIE ASL'!G189=2,H189,"")</f>
        <v>3</v>
      </c>
      <c r="Y189" s="91"/>
      <c r="Z189" s="91">
        <f>IF('SAISIE ASL'!G189=2,J189,"")</f>
        <v>0</v>
      </c>
      <c r="AA189" s="91"/>
      <c r="AB189" s="91">
        <f>IF('SAISIE ASL'!G189=2,L189,"")</f>
        <v>3</v>
      </c>
      <c r="AC189" s="92"/>
      <c r="AD189" s="93"/>
      <c r="AE189" s="91"/>
      <c r="AF189" s="91" t="str">
        <f>IF('SAISIE ASL'!G189=3,H189,"")</f>
        <v/>
      </c>
      <c r="AG189" s="91"/>
      <c r="AH189" s="91" t="str">
        <f>IF('SAISIE ASL'!G189=3,J189,"")</f>
        <v/>
      </c>
      <c r="AI189" s="91"/>
      <c r="AJ189" s="91" t="str">
        <f>IF('SAISIE ASL'!G189=3,L189,"")</f>
        <v/>
      </c>
      <c r="AK189" s="92"/>
      <c r="AL189" s="93"/>
      <c r="AM189" s="91"/>
      <c r="AN189" s="91" t="str">
        <f>IF('SAISIE ASL'!G189=4,H189,"")</f>
        <v/>
      </c>
      <c r="AO189" s="91"/>
      <c r="AP189" s="91" t="str">
        <f>IF('SAISIE ASL'!G189=4,J189,"")</f>
        <v/>
      </c>
      <c r="AQ189" s="91"/>
      <c r="AR189" s="91" t="str">
        <f>IF('SAISIE ASL'!G189=4,L189,"")</f>
        <v/>
      </c>
      <c r="AS189" s="92"/>
      <c r="AT189" s="93"/>
      <c r="AU189" s="89"/>
      <c r="AV189" s="91" t="str">
        <f>IF('SAISIE ASL'!G189=5,H189,"")</f>
        <v/>
      </c>
      <c r="AW189" s="91"/>
      <c r="AX189" s="91" t="str">
        <f>IF('SAISIE ASL'!G189=5,J189,"")</f>
        <v/>
      </c>
      <c r="AY189" s="91"/>
      <c r="AZ189" s="91" t="str">
        <f>IF('SAISIE ASL'!G189=5,L189,"")</f>
        <v/>
      </c>
      <c r="BA189" s="92"/>
      <c r="BB189" s="93"/>
      <c r="BC189" s="89"/>
      <c r="BD189" s="91" t="str">
        <f>IF('SAISIE ASL'!A189=31,H189,"")</f>
        <v/>
      </c>
      <c r="BE189" s="91"/>
      <c r="BF189" s="91" t="str">
        <f>IF('SAISIE ASL'!A189=31,J189,"")</f>
        <v/>
      </c>
      <c r="BG189" s="91"/>
      <c r="BH189" s="91" t="str">
        <f>IF('SAISIE ASL'!A189=31,L189,"")</f>
        <v/>
      </c>
      <c r="BI189" s="92"/>
      <c r="BJ189" s="93"/>
      <c r="BK189" s="94"/>
      <c r="BL189" s="91" t="str">
        <f>IF('SAISIE ASL'!A189=32,H189,"")</f>
        <v/>
      </c>
      <c r="BM189" s="91"/>
      <c r="BN189" s="91" t="str">
        <f>IF('SAISIE ASL'!A189=32,J189,"")</f>
        <v/>
      </c>
      <c r="BO189" s="91"/>
      <c r="BP189" s="91" t="str">
        <f>IF('SAISIE ASL'!A189=32,L189,"")</f>
        <v/>
      </c>
      <c r="BQ189" s="92"/>
      <c r="BR189" s="93"/>
      <c r="BS189" s="85"/>
      <c r="BT189" s="91" t="str">
        <f>IF('SAISIE ASL'!A189=33,H189,"")</f>
        <v/>
      </c>
      <c r="BU189" s="91"/>
      <c r="BV189" s="91" t="str">
        <f>IF('SAISIE ASL'!A189=33,J189,"")</f>
        <v/>
      </c>
      <c r="BW189" s="91"/>
      <c r="BX189" s="91" t="str">
        <f>IF('SAISIE ASL'!A189=33,L189,"")</f>
        <v/>
      </c>
      <c r="BY189" s="92"/>
      <c r="BZ189" s="93"/>
    </row>
    <row r="190" spans="1:78" ht="15" x14ac:dyDescent="0.2">
      <c r="A190">
        <f>'SAISIE ASL'!J190</f>
        <v>200</v>
      </c>
      <c r="B190">
        <f>'SAISIE ASL'!K190</f>
        <v>162</v>
      </c>
      <c r="C190" t="str">
        <f>'SAISIE ASL'!L190</f>
        <v>Il se montre à l'écoute de chacun et discute avec tous. S'il converse lors du parcours, cela ne se transforme pas en relation privilégiée. Son attitude fait qu'il se montre disponible pour chacun.</v>
      </c>
      <c r="D190">
        <f>'SAISIE ASL'!M190</f>
        <v>3</v>
      </c>
      <c r="E190" t="str">
        <f>'SAISIE ASL'!N190</f>
        <v>OUI</v>
      </c>
      <c r="F190" s="89">
        <f>'SAISIE ASL'!M190</f>
        <v>3</v>
      </c>
      <c r="G190" s="89">
        <f>IF('SAISIE ASL'!N190="OUI",1,IF('SAISIE ASL'!N190="NON",0,IF('SAISIE ASL'!N190="Non Mesuré","",0)))</f>
        <v>1</v>
      </c>
      <c r="H190" s="89">
        <f>IF('SAISIE ASL'!N190&lt;&gt;"Non Mesuré",F190*G190,"")</f>
        <v>3</v>
      </c>
      <c r="I190" s="89"/>
      <c r="J190" s="89">
        <f>IF('SAISIE ASL'!N190="Non Mesuré",F190,0)</f>
        <v>0</v>
      </c>
      <c r="K190" s="89"/>
      <c r="L190" s="89">
        <f t="shared" si="11"/>
        <v>3</v>
      </c>
      <c r="M190" s="89"/>
      <c r="N190" s="90"/>
      <c r="O190" s="90"/>
      <c r="P190" s="91" t="str">
        <f>IF('SAISIE ASL'!G190=1,H190,"")</f>
        <v/>
      </c>
      <c r="Q190" s="91"/>
      <c r="R190" s="91" t="str">
        <f>IF('SAISIE ASL'!G190=1,J190,"")</f>
        <v/>
      </c>
      <c r="S190" s="91"/>
      <c r="T190" s="91" t="str">
        <f>IF('SAISIE ASL'!G190=1,L190,"")</f>
        <v/>
      </c>
      <c r="U190" s="92"/>
      <c r="V190" s="93"/>
      <c r="W190" s="91"/>
      <c r="X190" s="91">
        <f>IF('SAISIE ASL'!G190=2,H190,"")</f>
        <v>3</v>
      </c>
      <c r="Y190" s="91"/>
      <c r="Z190" s="91">
        <f>IF('SAISIE ASL'!G190=2,J190,"")</f>
        <v>0</v>
      </c>
      <c r="AA190" s="91"/>
      <c r="AB190" s="91">
        <f>IF('SAISIE ASL'!G190=2,L190,"")</f>
        <v>3</v>
      </c>
      <c r="AC190" s="92"/>
      <c r="AD190" s="93"/>
      <c r="AE190" s="91"/>
      <c r="AF190" s="91" t="str">
        <f>IF('SAISIE ASL'!G190=3,H190,"")</f>
        <v/>
      </c>
      <c r="AG190" s="91"/>
      <c r="AH190" s="91" t="str">
        <f>IF('SAISIE ASL'!G190=3,J190,"")</f>
        <v/>
      </c>
      <c r="AI190" s="91"/>
      <c r="AJ190" s="91" t="str">
        <f>IF('SAISIE ASL'!G190=3,L190,"")</f>
        <v/>
      </c>
      <c r="AK190" s="92"/>
      <c r="AL190" s="93"/>
      <c r="AM190" s="91"/>
      <c r="AN190" s="91" t="str">
        <f>IF('SAISIE ASL'!G190=4,H190,"")</f>
        <v/>
      </c>
      <c r="AO190" s="91"/>
      <c r="AP190" s="91" t="str">
        <f>IF('SAISIE ASL'!G190=4,J190,"")</f>
        <v/>
      </c>
      <c r="AQ190" s="91"/>
      <c r="AR190" s="91" t="str">
        <f>IF('SAISIE ASL'!G190=4,L190,"")</f>
        <v/>
      </c>
      <c r="AS190" s="92"/>
      <c r="AT190" s="93"/>
      <c r="AU190" s="89"/>
      <c r="AV190" s="91" t="str">
        <f>IF('SAISIE ASL'!G190=5,H190,"")</f>
        <v/>
      </c>
      <c r="AW190" s="91"/>
      <c r="AX190" s="91" t="str">
        <f>IF('SAISIE ASL'!G190=5,J190,"")</f>
        <v/>
      </c>
      <c r="AY190" s="91"/>
      <c r="AZ190" s="91" t="str">
        <f>IF('SAISIE ASL'!G190=5,L190,"")</f>
        <v/>
      </c>
      <c r="BA190" s="92"/>
      <c r="BB190" s="93"/>
      <c r="BC190" s="89"/>
      <c r="BD190" s="91" t="str">
        <f>IF('SAISIE ASL'!A190=31,H190,"")</f>
        <v/>
      </c>
      <c r="BE190" s="91"/>
      <c r="BF190" s="91" t="str">
        <f>IF('SAISIE ASL'!A190=31,J190,"")</f>
        <v/>
      </c>
      <c r="BG190" s="91"/>
      <c r="BH190" s="91" t="str">
        <f>IF('SAISIE ASL'!A190=31,L190,"")</f>
        <v/>
      </c>
      <c r="BI190" s="92"/>
      <c r="BJ190" s="93"/>
      <c r="BK190" s="94"/>
      <c r="BL190" s="91" t="str">
        <f>IF('SAISIE ASL'!A190=32,H190,"")</f>
        <v/>
      </c>
      <c r="BM190" s="91"/>
      <c r="BN190" s="91" t="str">
        <f>IF('SAISIE ASL'!A190=32,J190,"")</f>
        <v/>
      </c>
      <c r="BO190" s="91"/>
      <c r="BP190" s="91" t="str">
        <f>IF('SAISIE ASL'!A190=32,L190,"")</f>
        <v/>
      </c>
      <c r="BQ190" s="92"/>
      <c r="BR190" s="93"/>
      <c r="BS190" s="85"/>
      <c r="BT190" s="91" t="str">
        <f>IF('SAISIE ASL'!A190=33,H190,"")</f>
        <v/>
      </c>
      <c r="BU190" s="91"/>
      <c r="BV190" s="91" t="str">
        <f>IF('SAISIE ASL'!A190=33,J190,"")</f>
        <v/>
      </c>
      <c r="BW190" s="91"/>
      <c r="BX190" s="91" t="str">
        <f>IF('SAISIE ASL'!A190=33,L190,"")</f>
        <v/>
      </c>
      <c r="BY190" s="92"/>
      <c r="BZ190" s="93"/>
    </row>
    <row r="191" spans="1:78" ht="15" x14ac:dyDescent="0.2">
      <c r="A191">
        <f>'SAISIE ASL'!J191</f>
        <v>30</v>
      </c>
      <c r="B191">
        <f>'SAISIE ASL'!K191</f>
        <v>163</v>
      </c>
      <c r="C191" t="str">
        <f>'SAISIE ASL'!L191</f>
        <v>Il ne met pas un participant en difficulté s'il pose des questions sans intérêt ou s'il donne une mauvaise explication.</v>
      </c>
      <c r="D191">
        <f>'SAISIE ASL'!M191</f>
        <v>3</v>
      </c>
      <c r="E191" t="str">
        <f>'SAISIE ASL'!N191</f>
        <v>OUI</v>
      </c>
      <c r="F191" s="89">
        <f>'SAISIE ASL'!M191</f>
        <v>3</v>
      </c>
      <c r="G191" s="89">
        <f>IF('SAISIE ASL'!N191="OUI",1,IF('SAISIE ASL'!N191="NON",0,IF('SAISIE ASL'!N191="Non Mesuré","",0)))</f>
        <v>1</v>
      </c>
      <c r="H191" s="89">
        <f>IF('SAISIE ASL'!N191&lt;&gt;"Non Mesuré",F191*G191,"")</f>
        <v>3</v>
      </c>
      <c r="I191" s="89"/>
      <c r="J191" s="89">
        <f>IF('SAISIE ASL'!N191="Non Mesuré",F191,0)</f>
        <v>0</v>
      </c>
      <c r="K191" s="89"/>
      <c r="L191" s="89">
        <f t="shared" si="11"/>
        <v>3</v>
      </c>
      <c r="M191" s="89"/>
      <c r="N191" s="90"/>
      <c r="O191" s="90"/>
      <c r="P191" s="91" t="str">
        <f>IF('SAISIE ASL'!G191=1,H191,"")</f>
        <v/>
      </c>
      <c r="Q191" s="91"/>
      <c r="R191" s="91" t="str">
        <f>IF('SAISIE ASL'!G191=1,J191,"")</f>
        <v/>
      </c>
      <c r="S191" s="91"/>
      <c r="T191" s="91" t="str">
        <f>IF('SAISIE ASL'!G191=1,L191,"")</f>
        <v/>
      </c>
      <c r="U191" s="92"/>
      <c r="V191" s="93"/>
      <c r="W191" s="91"/>
      <c r="X191" s="91">
        <f>IF('SAISIE ASL'!G191=2,H191,"")</f>
        <v>3</v>
      </c>
      <c r="Y191" s="91"/>
      <c r="Z191" s="91">
        <f>IF('SAISIE ASL'!G191=2,J191,"")</f>
        <v>0</v>
      </c>
      <c r="AA191" s="91"/>
      <c r="AB191" s="91">
        <f>IF('SAISIE ASL'!G191=2,L191,"")</f>
        <v>3</v>
      </c>
      <c r="AC191" s="92"/>
      <c r="AD191" s="93"/>
      <c r="AE191" s="91"/>
      <c r="AF191" s="91" t="str">
        <f>IF('SAISIE ASL'!G191=3,H191,"")</f>
        <v/>
      </c>
      <c r="AG191" s="91"/>
      <c r="AH191" s="91" t="str">
        <f>IF('SAISIE ASL'!G191=3,J191,"")</f>
        <v/>
      </c>
      <c r="AI191" s="91"/>
      <c r="AJ191" s="91" t="str">
        <f>IF('SAISIE ASL'!G191=3,L191,"")</f>
        <v/>
      </c>
      <c r="AK191" s="92"/>
      <c r="AL191" s="93"/>
      <c r="AM191" s="91"/>
      <c r="AN191" s="91" t="str">
        <f>IF('SAISIE ASL'!G191=4,H191,"")</f>
        <v/>
      </c>
      <c r="AO191" s="91"/>
      <c r="AP191" s="91" t="str">
        <f>IF('SAISIE ASL'!G191=4,J191,"")</f>
        <v/>
      </c>
      <c r="AQ191" s="91"/>
      <c r="AR191" s="91" t="str">
        <f>IF('SAISIE ASL'!G191=4,L191,"")</f>
        <v/>
      </c>
      <c r="AS191" s="92"/>
      <c r="AT191" s="93"/>
      <c r="AU191" s="89"/>
      <c r="AV191" s="91" t="str">
        <f>IF('SAISIE ASL'!G191=5,H191,"")</f>
        <v/>
      </c>
      <c r="AW191" s="91"/>
      <c r="AX191" s="91" t="str">
        <f>IF('SAISIE ASL'!G191=5,J191,"")</f>
        <v/>
      </c>
      <c r="AY191" s="91"/>
      <c r="AZ191" s="91" t="str">
        <f>IF('SAISIE ASL'!G191=5,L191,"")</f>
        <v/>
      </c>
      <c r="BA191" s="92"/>
      <c r="BB191" s="93"/>
      <c r="BC191" s="89"/>
      <c r="BD191" s="91" t="str">
        <f>IF('SAISIE ASL'!A191=31,H191,"")</f>
        <v/>
      </c>
      <c r="BE191" s="91"/>
      <c r="BF191" s="91" t="str">
        <f>IF('SAISIE ASL'!A191=31,J191,"")</f>
        <v/>
      </c>
      <c r="BG191" s="91"/>
      <c r="BH191" s="91" t="str">
        <f>IF('SAISIE ASL'!A191=31,L191,"")</f>
        <v/>
      </c>
      <c r="BI191" s="92"/>
      <c r="BJ191" s="93"/>
      <c r="BK191" s="94"/>
      <c r="BL191" s="91" t="str">
        <f>IF('SAISIE ASL'!A191=32,H191,"")</f>
        <v/>
      </c>
      <c r="BM191" s="91"/>
      <c r="BN191" s="91" t="str">
        <f>IF('SAISIE ASL'!A191=32,J191,"")</f>
        <v/>
      </c>
      <c r="BO191" s="91"/>
      <c r="BP191" s="91" t="str">
        <f>IF('SAISIE ASL'!A191=32,L191,"")</f>
        <v/>
      </c>
      <c r="BQ191" s="92"/>
      <c r="BR191" s="93"/>
      <c r="BS191" s="85"/>
      <c r="BT191" s="91" t="str">
        <f>IF('SAISIE ASL'!A191=33,H191,"")</f>
        <v/>
      </c>
      <c r="BU191" s="91"/>
      <c r="BV191" s="91" t="str">
        <f>IF('SAISIE ASL'!A191=33,J191,"")</f>
        <v/>
      </c>
      <c r="BW191" s="91"/>
      <c r="BX191" s="91" t="str">
        <f>IF('SAISIE ASL'!A191=33,L191,"")</f>
        <v/>
      </c>
      <c r="BY191" s="92"/>
      <c r="BZ191" s="93"/>
    </row>
    <row r="192" spans="1:78" ht="15" x14ac:dyDescent="0.2">
      <c r="A192">
        <f>'SAISIE ASL'!J192</f>
        <v>30</v>
      </c>
      <c r="B192">
        <f>'SAISIE ASL'!K192</f>
        <v>164</v>
      </c>
      <c r="C192" t="str">
        <f>'SAISIE ASL'!L192</f>
        <v>Le guide se positionne de manière à être vu et entendu de tous sans avoir à parler trop fort.</v>
      </c>
      <c r="D192">
        <f>'SAISIE ASL'!M192</f>
        <v>3</v>
      </c>
      <c r="E192" t="str">
        <f>'SAISIE ASL'!N192</f>
        <v>OUI</v>
      </c>
      <c r="F192" s="89">
        <f>'SAISIE ASL'!M192</f>
        <v>3</v>
      </c>
      <c r="G192" s="89">
        <f>IF('SAISIE ASL'!N192="OUI",1,IF('SAISIE ASL'!N192="NON",0,IF('SAISIE ASL'!N192="Non Mesuré","",0)))</f>
        <v>1</v>
      </c>
      <c r="H192" s="89">
        <f>IF('SAISIE ASL'!N192&lt;&gt;"Non Mesuré",F192*G192,"")</f>
        <v>3</v>
      </c>
      <c r="I192" s="89"/>
      <c r="J192" s="89">
        <f>IF('SAISIE ASL'!N192="Non Mesuré",F192,0)</f>
        <v>0</v>
      </c>
      <c r="K192" s="89"/>
      <c r="L192" s="89">
        <f t="shared" si="11"/>
        <v>3</v>
      </c>
      <c r="M192" s="89"/>
      <c r="N192" s="90"/>
      <c r="O192" s="90"/>
      <c r="P192" s="91" t="str">
        <f>IF('SAISIE ASL'!G192=1,H192,"")</f>
        <v/>
      </c>
      <c r="Q192" s="91"/>
      <c r="R192" s="91" t="str">
        <f>IF('SAISIE ASL'!G192=1,J192,"")</f>
        <v/>
      </c>
      <c r="S192" s="91"/>
      <c r="T192" s="91" t="str">
        <f>IF('SAISIE ASL'!G192=1,L192,"")</f>
        <v/>
      </c>
      <c r="U192" s="92"/>
      <c r="V192" s="93"/>
      <c r="W192" s="91"/>
      <c r="X192" s="91">
        <f>IF('SAISIE ASL'!G192=2,H192,"")</f>
        <v>3</v>
      </c>
      <c r="Y192" s="91"/>
      <c r="Z192" s="91">
        <f>IF('SAISIE ASL'!G192=2,J192,"")</f>
        <v>0</v>
      </c>
      <c r="AA192" s="91"/>
      <c r="AB192" s="91">
        <f>IF('SAISIE ASL'!G192=2,L192,"")</f>
        <v>3</v>
      </c>
      <c r="AC192" s="92"/>
      <c r="AD192" s="93"/>
      <c r="AE192" s="91"/>
      <c r="AF192" s="91" t="str">
        <f>IF('SAISIE ASL'!G192=3,H192,"")</f>
        <v/>
      </c>
      <c r="AG192" s="91"/>
      <c r="AH192" s="91" t="str">
        <f>IF('SAISIE ASL'!G192=3,J192,"")</f>
        <v/>
      </c>
      <c r="AI192" s="91"/>
      <c r="AJ192" s="91" t="str">
        <f>IF('SAISIE ASL'!G192=3,L192,"")</f>
        <v/>
      </c>
      <c r="AK192" s="92"/>
      <c r="AL192" s="93"/>
      <c r="AM192" s="91"/>
      <c r="AN192" s="91" t="str">
        <f>IF('SAISIE ASL'!G192=4,H192,"")</f>
        <v/>
      </c>
      <c r="AO192" s="91"/>
      <c r="AP192" s="91" t="str">
        <f>IF('SAISIE ASL'!G192=4,J192,"")</f>
        <v/>
      </c>
      <c r="AQ192" s="91"/>
      <c r="AR192" s="91" t="str">
        <f>IF('SAISIE ASL'!G192=4,L192,"")</f>
        <v/>
      </c>
      <c r="AS192" s="92"/>
      <c r="AT192" s="93"/>
      <c r="AU192" s="89"/>
      <c r="AV192" s="91" t="str">
        <f>IF('SAISIE ASL'!G192=5,H192,"")</f>
        <v/>
      </c>
      <c r="AW192" s="91"/>
      <c r="AX192" s="91" t="str">
        <f>IF('SAISIE ASL'!G192=5,J192,"")</f>
        <v/>
      </c>
      <c r="AY192" s="91"/>
      <c r="AZ192" s="91" t="str">
        <f>IF('SAISIE ASL'!G192=5,L192,"")</f>
        <v/>
      </c>
      <c r="BA192" s="92"/>
      <c r="BB192" s="93"/>
      <c r="BC192" s="89"/>
      <c r="BD192" s="91" t="str">
        <f>IF('SAISIE ASL'!A192=31,H192,"")</f>
        <v/>
      </c>
      <c r="BE192" s="91"/>
      <c r="BF192" s="91" t="str">
        <f>IF('SAISIE ASL'!A192=31,J192,"")</f>
        <v/>
      </c>
      <c r="BG192" s="91"/>
      <c r="BH192" s="91" t="str">
        <f>IF('SAISIE ASL'!A192=31,L192,"")</f>
        <v/>
      </c>
      <c r="BI192" s="92"/>
      <c r="BJ192" s="93"/>
      <c r="BK192" s="94"/>
      <c r="BL192" s="91" t="str">
        <f>IF('SAISIE ASL'!A192=32,H192,"")</f>
        <v/>
      </c>
      <c r="BM192" s="91"/>
      <c r="BN192" s="91" t="str">
        <f>IF('SAISIE ASL'!A192=32,J192,"")</f>
        <v/>
      </c>
      <c r="BO192" s="91"/>
      <c r="BP192" s="91" t="str">
        <f>IF('SAISIE ASL'!A192=32,L192,"")</f>
        <v/>
      </c>
      <c r="BQ192" s="92"/>
      <c r="BR192" s="93"/>
      <c r="BS192" s="85"/>
      <c r="BT192" s="91" t="str">
        <f>IF('SAISIE ASL'!A192=33,H192,"")</f>
        <v/>
      </c>
      <c r="BU192" s="91"/>
      <c r="BV192" s="91" t="str">
        <f>IF('SAISIE ASL'!A192=33,J192,"")</f>
        <v/>
      </c>
      <c r="BW192" s="91"/>
      <c r="BX192" s="91" t="str">
        <f>IF('SAISIE ASL'!A192=33,L192,"")</f>
        <v/>
      </c>
      <c r="BY192" s="92"/>
      <c r="BZ192" s="93"/>
    </row>
    <row r="193" spans="1:78" ht="15" x14ac:dyDescent="0.2">
      <c r="A193">
        <f>'SAISIE ASL'!J193</f>
        <v>200</v>
      </c>
      <c r="B193">
        <f>'SAISIE ASL'!K193</f>
        <v>165</v>
      </c>
      <c r="C193" t="str">
        <f>'SAISIE ASL'!L193</f>
        <v>Il laisse des moments de silence.</v>
      </c>
      <c r="D193">
        <f>'SAISIE ASL'!M193</f>
        <v>3</v>
      </c>
      <c r="E193" t="str">
        <f>'SAISIE ASL'!N193</f>
        <v>OUI</v>
      </c>
      <c r="F193" s="89">
        <f>'SAISIE ASL'!M193</f>
        <v>3</v>
      </c>
      <c r="G193" s="89">
        <f>IF('SAISIE ASL'!N193="OUI",1,IF('SAISIE ASL'!N193="NON",0,IF('SAISIE ASL'!N193="Non Mesuré","",0)))</f>
        <v>1</v>
      </c>
      <c r="H193" s="89">
        <f>IF('SAISIE ASL'!N193&lt;&gt;"Non Mesuré",F193*G193,"")</f>
        <v>3</v>
      </c>
      <c r="I193" s="89"/>
      <c r="J193" s="89">
        <f>IF('SAISIE ASL'!N193="Non Mesuré",F193,0)</f>
        <v>0</v>
      </c>
      <c r="K193" s="89"/>
      <c r="L193" s="89">
        <f t="shared" si="11"/>
        <v>3</v>
      </c>
      <c r="M193" s="89"/>
      <c r="N193" s="90"/>
      <c r="O193" s="90"/>
      <c r="P193" s="91" t="str">
        <f>IF('SAISIE ASL'!G193=1,H193,"")</f>
        <v/>
      </c>
      <c r="Q193" s="91"/>
      <c r="R193" s="91" t="str">
        <f>IF('SAISIE ASL'!G193=1,J193,"")</f>
        <v/>
      </c>
      <c r="S193" s="91"/>
      <c r="T193" s="91" t="str">
        <f>IF('SAISIE ASL'!G193=1,L193,"")</f>
        <v/>
      </c>
      <c r="U193" s="92"/>
      <c r="V193" s="93"/>
      <c r="W193" s="91"/>
      <c r="X193" s="91">
        <f>IF('SAISIE ASL'!G193=2,H193,"")</f>
        <v>3</v>
      </c>
      <c r="Y193" s="91"/>
      <c r="Z193" s="91">
        <f>IF('SAISIE ASL'!G193=2,J193,"")</f>
        <v>0</v>
      </c>
      <c r="AA193" s="91"/>
      <c r="AB193" s="91">
        <f>IF('SAISIE ASL'!G193=2,L193,"")</f>
        <v>3</v>
      </c>
      <c r="AC193" s="92"/>
      <c r="AD193" s="93"/>
      <c r="AE193" s="91"/>
      <c r="AF193" s="91" t="str">
        <f>IF('SAISIE ASL'!G193=3,H193,"")</f>
        <v/>
      </c>
      <c r="AG193" s="91"/>
      <c r="AH193" s="91" t="str">
        <f>IF('SAISIE ASL'!G193=3,J193,"")</f>
        <v/>
      </c>
      <c r="AI193" s="91"/>
      <c r="AJ193" s="91" t="str">
        <f>IF('SAISIE ASL'!G193=3,L193,"")</f>
        <v/>
      </c>
      <c r="AK193" s="92"/>
      <c r="AL193" s="93"/>
      <c r="AM193" s="91"/>
      <c r="AN193" s="91" t="str">
        <f>IF('SAISIE ASL'!G193=4,H193,"")</f>
        <v/>
      </c>
      <c r="AO193" s="91"/>
      <c r="AP193" s="91" t="str">
        <f>IF('SAISIE ASL'!G193=4,J193,"")</f>
        <v/>
      </c>
      <c r="AQ193" s="91"/>
      <c r="AR193" s="91" t="str">
        <f>IF('SAISIE ASL'!G193=4,L193,"")</f>
        <v/>
      </c>
      <c r="AS193" s="92"/>
      <c r="AT193" s="93"/>
      <c r="AU193" s="89"/>
      <c r="AV193" s="91" t="str">
        <f>IF('SAISIE ASL'!G193=5,H193,"")</f>
        <v/>
      </c>
      <c r="AW193" s="91"/>
      <c r="AX193" s="91" t="str">
        <f>IF('SAISIE ASL'!G193=5,J193,"")</f>
        <v/>
      </c>
      <c r="AY193" s="91"/>
      <c r="AZ193" s="91" t="str">
        <f>IF('SAISIE ASL'!G193=5,L193,"")</f>
        <v/>
      </c>
      <c r="BA193" s="92"/>
      <c r="BB193" s="93"/>
      <c r="BC193" s="89"/>
      <c r="BD193" s="91" t="str">
        <f>IF('SAISIE ASL'!A193=31,H193,"")</f>
        <v/>
      </c>
      <c r="BE193" s="91"/>
      <c r="BF193" s="91" t="str">
        <f>IF('SAISIE ASL'!A193=31,J193,"")</f>
        <v/>
      </c>
      <c r="BG193" s="91"/>
      <c r="BH193" s="91" t="str">
        <f>IF('SAISIE ASL'!A193=31,L193,"")</f>
        <v/>
      </c>
      <c r="BI193" s="92"/>
      <c r="BJ193" s="93"/>
      <c r="BK193" s="94"/>
      <c r="BL193" s="91" t="str">
        <f>IF('SAISIE ASL'!A193=32,H193,"")</f>
        <v/>
      </c>
      <c r="BM193" s="91"/>
      <c r="BN193" s="91" t="str">
        <f>IF('SAISIE ASL'!A193=32,J193,"")</f>
        <v/>
      </c>
      <c r="BO193" s="91"/>
      <c r="BP193" s="91" t="str">
        <f>IF('SAISIE ASL'!A193=32,L193,"")</f>
        <v/>
      </c>
      <c r="BQ193" s="92"/>
      <c r="BR193" s="93"/>
      <c r="BS193" s="85"/>
      <c r="BT193" s="91" t="str">
        <f>IF('SAISIE ASL'!A193=33,H193,"")</f>
        <v/>
      </c>
      <c r="BU193" s="91"/>
      <c r="BV193" s="91" t="str">
        <f>IF('SAISIE ASL'!A193=33,J193,"")</f>
        <v/>
      </c>
      <c r="BW193" s="91"/>
      <c r="BX193" s="91" t="str">
        <f>IF('SAISIE ASL'!A193=33,L193,"")</f>
        <v/>
      </c>
      <c r="BY193" s="92"/>
      <c r="BZ193" s="93"/>
    </row>
    <row r="194" spans="1:78" ht="15" x14ac:dyDescent="0.2">
      <c r="A194">
        <f>'SAISIE ASL'!J194</f>
        <v>30</v>
      </c>
      <c r="B194">
        <f>'SAISIE ASL'!K194</f>
        <v>166</v>
      </c>
      <c r="C194" t="str">
        <f>'SAISIE ASL'!L194</f>
        <v>Il utilise des mots concrets, qui ont du sens pour les participants. Il évite le jargon des spécialistes ou explicite les mots techniques ou scientifiques.</v>
      </c>
      <c r="D194">
        <f>'SAISIE ASL'!M194</f>
        <v>3</v>
      </c>
      <c r="E194" t="str">
        <f>'SAISIE ASL'!N194</f>
        <v>OUI</v>
      </c>
      <c r="F194" s="89">
        <f>'SAISIE ASL'!M194</f>
        <v>3</v>
      </c>
      <c r="G194" s="89">
        <f>IF('SAISIE ASL'!N194="OUI",1,IF('SAISIE ASL'!N194="NON",0,IF('SAISIE ASL'!N194="Non Mesuré","",0)))</f>
        <v>1</v>
      </c>
      <c r="H194" s="89">
        <f>IF('SAISIE ASL'!N194&lt;&gt;"Non Mesuré",F194*G194,"")</f>
        <v>3</v>
      </c>
      <c r="I194" s="89"/>
      <c r="J194" s="89">
        <f>IF('SAISIE ASL'!N194="Non Mesuré",F194,0)</f>
        <v>0</v>
      </c>
      <c r="K194" s="89"/>
      <c r="L194" s="89">
        <f t="shared" si="11"/>
        <v>3</v>
      </c>
      <c r="M194" s="89"/>
      <c r="N194" s="90"/>
      <c r="O194" s="90"/>
      <c r="P194" s="91" t="str">
        <f>IF('SAISIE ASL'!G194=1,H194,"")</f>
        <v/>
      </c>
      <c r="Q194" s="91"/>
      <c r="R194" s="91" t="str">
        <f>IF('SAISIE ASL'!G194=1,J194,"")</f>
        <v/>
      </c>
      <c r="S194" s="91"/>
      <c r="T194" s="91" t="str">
        <f>IF('SAISIE ASL'!G194=1,L194,"")</f>
        <v/>
      </c>
      <c r="U194" s="92"/>
      <c r="V194" s="93"/>
      <c r="W194" s="91"/>
      <c r="X194" s="91">
        <f>IF('SAISIE ASL'!G194=2,H194,"")</f>
        <v>3</v>
      </c>
      <c r="Y194" s="91"/>
      <c r="Z194" s="91">
        <f>IF('SAISIE ASL'!G194=2,J194,"")</f>
        <v>0</v>
      </c>
      <c r="AA194" s="91"/>
      <c r="AB194" s="91">
        <f>IF('SAISIE ASL'!G194=2,L194,"")</f>
        <v>3</v>
      </c>
      <c r="AC194" s="92"/>
      <c r="AD194" s="93"/>
      <c r="AE194" s="91"/>
      <c r="AF194" s="91" t="str">
        <f>IF('SAISIE ASL'!G194=3,H194,"")</f>
        <v/>
      </c>
      <c r="AG194" s="91"/>
      <c r="AH194" s="91" t="str">
        <f>IF('SAISIE ASL'!G194=3,J194,"")</f>
        <v/>
      </c>
      <c r="AI194" s="91"/>
      <c r="AJ194" s="91" t="str">
        <f>IF('SAISIE ASL'!G194=3,L194,"")</f>
        <v/>
      </c>
      <c r="AK194" s="92"/>
      <c r="AL194" s="93"/>
      <c r="AM194" s="91"/>
      <c r="AN194" s="91" t="str">
        <f>IF('SAISIE ASL'!G194=4,H194,"")</f>
        <v/>
      </c>
      <c r="AO194" s="91"/>
      <c r="AP194" s="91" t="str">
        <f>IF('SAISIE ASL'!G194=4,J194,"")</f>
        <v/>
      </c>
      <c r="AQ194" s="91"/>
      <c r="AR194" s="91" t="str">
        <f>IF('SAISIE ASL'!G194=4,L194,"")</f>
        <v/>
      </c>
      <c r="AS194" s="92"/>
      <c r="AT194" s="93"/>
      <c r="AU194" s="89"/>
      <c r="AV194" s="91" t="str">
        <f>IF('SAISIE ASL'!G194=5,H194,"")</f>
        <v/>
      </c>
      <c r="AW194" s="91"/>
      <c r="AX194" s="91" t="str">
        <f>IF('SAISIE ASL'!G194=5,J194,"")</f>
        <v/>
      </c>
      <c r="AY194" s="91"/>
      <c r="AZ194" s="91" t="str">
        <f>IF('SAISIE ASL'!G194=5,L194,"")</f>
        <v/>
      </c>
      <c r="BA194" s="92"/>
      <c r="BB194" s="93"/>
      <c r="BC194" s="89"/>
      <c r="BD194" s="91" t="str">
        <f>IF('SAISIE ASL'!A194=31,H194,"")</f>
        <v/>
      </c>
      <c r="BE194" s="91"/>
      <c r="BF194" s="91" t="str">
        <f>IF('SAISIE ASL'!A194=31,J194,"")</f>
        <v/>
      </c>
      <c r="BG194" s="91"/>
      <c r="BH194" s="91" t="str">
        <f>IF('SAISIE ASL'!A194=31,L194,"")</f>
        <v/>
      </c>
      <c r="BI194" s="92"/>
      <c r="BJ194" s="93"/>
      <c r="BK194" s="94"/>
      <c r="BL194" s="91" t="str">
        <f>IF('SAISIE ASL'!A194=32,H194,"")</f>
        <v/>
      </c>
      <c r="BM194" s="91"/>
      <c r="BN194" s="91" t="str">
        <f>IF('SAISIE ASL'!A194=32,J194,"")</f>
        <v/>
      </c>
      <c r="BO194" s="91"/>
      <c r="BP194" s="91" t="str">
        <f>IF('SAISIE ASL'!A194=32,L194,"")</f>
        <v/>
      </c>
      <c r="BQ194" s="92"/>
      <c r="BR194" s="93"/>
      <c r="BS194" s="85"/>
      <c r="BT194" s="91" t="str">
        <f>IF('SAISIE ASL'!A194=33,H194,"")</f>
        <v/>
      </c>
      <c r="BU194" s="91"/>
      <c r="BV194" s="91" t="str">
        <f>IF('SAISIE ASL'!A194=33,J194,"")</f>
        <v/>
      </c>
      <c r="BW194" s="91"/>
      <c r="BX194" s="91" t="str">
        <f>IF('SAISIE ASL'!A194=33,L194,"")</f>
        <v/>
      </c>
      <c r="BY194" s="92"/>
      <c r="BZ194" s="93"/>
    </row>
    <row r="195" spans="1:78" ht="15" x14ac:dyDescent="0.2">
      <c r="A195">
        <f>'SAISIE ASL'!J195</f>
        <v>30</v>
      </c>
      <c r="B195">
        <f>'SAISIE ASL'!K195</f>
        <v>167</v>
      </c>
      <c r="C195" t="str">
        <f>'SAISIE ASL'!L195</f>
        <v>Le guide a recours aux anecdotes.</v>
      </c>
      <c r="D195">
        <f>'SAISIE ASL'!M195</f>
        <v>3</v>
      </c>
      <c r="E195" t="str">
        <f>'SAISIE ASL'!N195</f>
        <v>OUI</v>
      </c>
      <c r="F195" s="89">
        <f>'SAISIE ASL'!M195</f>
        <v>3</v>
      </c>
      <c r="G195" s="89">
        <f>IF('SAISIE ASL'!N195="OUI",1,IF('SAISIE ASL'!N195="NON",0,IF('SAISIE ASL'!N195="Non Mesuré","",0)))</f>
        <v>1</v>
      </c>
      <c r="H195" s="89">
        <f>IF('SAISIE ASL'!N195&lt;&gt;"Non Mesuré",F195*G195,"")</f>
        <v>3</v>
      </c>
      <c r="I195" s="89"/>
      <c r="J195" s="89">
        <f>IF('SAISIE ASL'!N195="Non Mesuré",F195,0)</f>
        <v>0</v>
      </c>
      <c r="K195" s="89"/>
      <c r="L195" s="89">
        <f t="shared" si="11"/>
        <v>3</v>
      </c>
      <c r="M195" s="89"/>
      <c r="N195" s="90"/>
      <c r="O195" s="90"/>
      <c r="P195" s="91" t="str">
        <f>IF('SAISIE ASL'!G195=1,H195,"")</f>
        <v/>
      </c>
      <c r="Q195" s="91"/>
      <c r="R195" s="91" t="str">
        <f>IF('SAISIE ASL'!G195=1,J195,"")</f>
        <v/>
      </c>
      <c r="S195" s="91"/>
      <c r="T195" s="91" t="str">
        <f>IF('SAISIE ASL'!G195=1,L195,"")</f>
        <v/>
      </c>
      <c r="U195" s="92"/>
      <c r="V195" s="93"/>
      <c r="W195" s="91"/>
      <c r="X195" s="91">
        <f>IF('SAISIE ASL'!G195=2,H195,"")</f>
        <v>3</v>
      </c>
      <c r="Y195" s="91"/>
      <c r="Z195" s="91">
        <f>IF('SAISIE ASL'!G195=2,J195,"")</f>
        <v>0</v>
      </c>
      <c r="AA195" s="91"/>
      <c r="AB195" s="91">
        <f>IF('SAISIE ASL'!G195=2,L195,"")</f>
        <v>3</v>
      </c>
      <c r="AC195" s="92"/>
      <c r="AD195" s="93"/>
      <c r="AE195" s="91"/>
      <c r="AF195" s="91" t="str">
        <f>IF('SAISIE ASL'!G195=3,H195,"")</f>
        <v/>
      </c>
      <c r="AG195" s="91"/>
      <c r="AH195" s="91" t="str">
        <f>IF('SAISIE ASL'!G195=3,J195,"")</f>
        <v/>
      </c>
      <c r="AI195" s="91"/>
      <c r="AJ195" s="91" t="str">
        <f>IF('SAISIE ASL'!G195=3,L195,"")</f>
        <v/>
      </c>
      <c r="AK195" s="92"/>
      <c r="AL195" s="93"/>
      <c r="AM195" s="91"/>
      <c r="AN195" s="91" t="str">
        <f>IF('SAISIE ASL'!G195=4,H195,"")</f>
        <v/>
      </c>
      <c r="AO195" s="91"/>
      <c r="AP195" s="91" t="str">
        <f>IF('SAISIE ASL'!G195=4,J195,"")</f>
        <v/>
      </c>
      <c r="AQ195" s="91"/>
      <c r="AR195" s="91" t="str">
        <f>IF('SAISIE ASL'!G195=4,L195,"")</f>
        <v/>
      </c>
      <c r="AS195" s="92"/>
      <c r="AT195" s="93"/>
      <c r="AU195" s="89"/>
      <c r="AV195" s="91" t="str">
        <f>IF('SAISIE ASL'!G195=5,H195,"")</f>
        <v/>
      </c>
      <c r="AW195" s="91"/>
      <c r="AX195" s="91" t="str">
        <f>IF('SAISIE ASL'!G195=5,J195,"")</f>
        <v/>
      </c>
      <c r="AY195" s="91"/>
      <c r="AZ195" s="91" t="str">
        <f>IF('SAISIE ASL'!G195=5,L195,"")</f>
        <v/>
      </c>
      <c r="BA195" s="92"/>
      <c r="BB195" s="93"/>
      <c r="BC195" s="89"/>
      <c r="BD195" s="91" t="str">
        <f>IF('SAISIE ASL'!A195=31,H195,"")</f>
        <v/>
      </c>
      <c r="BE195" s="91"/>
      <c r="BF195" s="91" t="str">
        <f>IF('SAISIE ASL'!A195=31,J195,"")</f>
        <v/>
      </c>
      <c r="BG195" s="91"/>
      <c r="BH195" s="91" t="str">
        <f>IF('SAISIE ASL'!A195=31,L195,"")</f>
        <v/>
      </c>
      <c r="BI195" s="92"/>
      <c r="BJ195" s="93"/>
      <c r="BK195" s="94"/>
      <c r="BL195" s="91" t="str">
        <f>IF('SAISIE ASL'!A195=32,H195,"")</f>
        <v/>
      </c>
      <c r="BM195" s="91"/>
      <c r="BN195" s="91" t="str">
        <f>IF('SAISIE ASL'!A195=32,J195,"")</f>
        <v/>
      </c>
      <c r="BO195" s="91"/>
      <c r="BP195" s="91" t="str">
        <f>IF('SAISIE ASL'!A195=32,L195,"")</f>
        <v/>
      </c>
      <c r="BQ195" s="92"/>
      <c r="BR195" s="93"/>
      <c r="BS195" s="85"/>
      <c r="BT195" s="91" t="str">
        <f>IF('SAISIE ASL'!A195=33,H195,"")</f>
        <v/>
      </c>
      <c r="BU195" s="91"/>
      <c r="BV195" s="91" t="str">
        <f>IF('SAISIE ASL'!A195=33,J195,"")</f>
        <v/>
      </c>
      <c r="BW195" s="91"/>
      <c r="BX195" s="91" t="str">
        <f>IF('SAISIE ASL'!A195=33,L195,"")</f>
        <v/>
      </c>
      <c r="BY195" s="92"/>
      <c r="BZ195" s="93"/>
    </row>
    <row r="196" spans="1:78" ht="15" x14ac:dyDescent="0.2">
      <c r="A196">
        <f>'SAISIE ASL'!J196</f>
        <v>200</v>
      </c>
      <c r="B196">
        <f>'SAISIE ASL'!K196</f>
        <v>168</v>
      </c>
      <c r="C196" t="str">
        <f>'SAISIE ASL'!L196</f>
        <v>Il ne donne jamais le sentiment de répéter un discours.</v>
      </c>
      <c r="D196">
        <f>'SAISIE ASL'!M196</f>
        <v>3</v>
      </c>
      <c r="E196" t="str">
        <f>'SAISIE ASL'!N196</f>
        <v>OUI</v>
      </c>
      <c r="F196" s="89">
        <f>'SAISIE ASL'!M196</f>
        <v>3</v>
      </c>
      <c r="G196" s="89">
        <f>IF('SAISIE ASL'!N196="OUI",1,IF('SAISIE ASL'!N196="NON",0,IF('SAISIE ASL'!N196="Non Mesuré","",0)))</f>
        <v>1</v>
      </c>
      <c r="H196" s="89">
        <f>IF('SAISIE ASL'!N196&lt;&gt;"Non Mesuré",F196*G196,"")</f>
        <v>3</v>
      </c>
      <c r="I196" s="89"/>
      <c r="J196" s="89">
        <f>IF('SAISIE ASL'!N196="Non Mesuré",F196,0)</f>
        <v>0</v>
      </c>
      <c r="K196" s="89"/>
      <c r="L196" s="89">
        <f t="shared" si="11"/>
        <v>3</v>
      </c>
      <c r="M196" s="89"/>
      <c r="N196" s="90"/>
      <c r="O196" s="90"/>
      <c r="P196" s="91" t="str">
        <f>IF('SAISIE ASL'!G196=1,H196,"")</f>
        <v/>
      </c>
      <c r="Q196" s="91"/>
      <c r="R196" s="91" t="str">
        <f>IF('SAISIE ASL'!G196=1,J196,"")</f>
        <v/>
      </c>
      <c r="S196" s="91"/>
      <c r="T196" s="91" t="str">
        <f>IF('SAISIE ASL'!G196=1,L196,"")</f>
        <v/>
      </c>
      <c r="U196" s="92"/>
      <c r="V196" s="93"/>
      <c r="W196" s="91"/>
      <c r="X196" s="91">
        <f>IF('SAISIE ASL'!G196=2,H196,"")</f>
        <v>3</v>
      </c>
      <c r="Y196" s="91"/>
      <c r="Z196" s="91">
        <f>IF('SAISIE ASL'!G196=2,J196,"")</f>
        <v>0</v>
      </c>
      <c r="AA196" s="91"/>
      <c r="AB196" s="91">
        <f>IF('SAISIE ASL'!G196=2,L196,"")</f>
        <v>3</v>
      </c>
      <c r="AC196" s="92"/>
      <c r="AD196" s="93"/>
      <c r="AE196" s="91"/>
      <c r="AF196" s="91" t="str">
        <f>IF('SAISIE ASL'!G196=3,H196,"")</f>
        <v/>
      </c>
      <c r="AG196" s="91"/>
      <c r="AH196" s="91" t="str">
        <f>IF('SAISIE ASL'!G196=3,J196,"")</f>
        <v/>
      </c>
      <c r="AI196" s="91"/>
      <c r="AJ196" s="91" t="str">
        <f>IF('SAISIE ASL'!G196=3,L196,"")</f>
        <v/>
      </c>
      <c r="AK196" s="92"/>
      <c r="AL196" s="93"/>
      <c r="AM196" s="91"/>
      <c r="AN196" s="91" t="str">
        <f>IF('SAISIE ASL'!G196=4,H196,"")</f>
        <v/>
      </c>
      <c r="AO196" s="91"/>
      <c r="AP196" s="91" t="str">
        <f>IF('SAISIE ASL'!G196=4,J196,"")</f>
        <v/>
      </c>
      <c r="AQ196" s="91"/>
      <c r="AR196" s="91" t="str">
        <f>IF('SAISIE ASL'!G196=4,L196,"")</f>
        <v/>
      </c>
      <c r="AS196" s="92"/>
      <c r="AT196" s="93"/>
      <c r="AU196" s="89"/>
      <c r="AV196" s="91" t="str">
        <f>IF('SAISIE ASL'!G196=5,H196,"")</f>
        <v/>
      </c>
      <c r="AW196" s="91"/>
      <c r="AX196" s="91" t="str">
        <f>IF('SAISIE ASL'!G196=5,J196,"")</f>
        <v/>
      </c>
      <c r="AY196" s="91"/>
      <c r="AZ196" s="91" t="str">
        <f>IF('SAISIE ASL'!G196=5,L196,"")</f>
        <v/>
      </c>
      <c r="BA196" s="92"/>
      <c r="BB196" s="93"/>
      <c r="BC196" s="89"/>
      <c r="BD196" s="91" t="str">
        <f>IF('SAISIE ASL'!A196=31,H196,"")</f>
        <v/>
      </c>
      <c r="BE196" s="91"/>
      <c r="BF196" s="91" t="str">
        <f>IF('SAISIE ASL'!A196=31,J196,"")</f>
        <v/>
      </c>
      <c r="BG196" s="91"/>
      <c r="BH196" s="91" t="str">
        <f>IF('SAISIE ASL'!A196=31,L196,"")</f>
        <v/>
      </c>
      <c r="BI196" s="92"/>
      <c r="BJ196" s="93"/>
      <c r="BK196" s="94"/>
      <c r="BL196" s="91" t="str">
        <f>IF('SAISIE ASL'!A196=32,H196,"")</f>
        <v/>
      </c>
      <c r="BM196" s="91"/>
      <c r="BN196" s="91" t="str">
        <f>IF('SAISIE ASL'!A196=32,J196,"")</f>
        <v/>
      </c>
      <c r="BO196" s="91"/>
      <c r="BP196" s="91" t="str">
        <f>IF('SAISIE ASL'!A196=32,L196,"")</f>
        <v/>
      </c>
      <c r="BQ196" s="92"/>
      <c r="BR196" s="93"/>
      <c r="BS196" s="85"/>
      <c r="BT196" s="91" t="str">
        <f>IF('SAISIE ASL'!A196=33,H196,"")</f>
        <v/>
      </c>
      <c r="BU196" s="91"/>
      <c r="BV196" s="91" t="str">
        <f>IF('SAISIE ASL'!A196=33,J196,"")</f>
        <v/>
      </c>
      <c r="BW196" s="91"/>
      <c r="BX196" s="91" t="str">
        <f>IF('SAISIE ASL'!A196=33,L196,"")</f>
        <v/>
      </c>
      <c r="BY196" s="92"/>
      <c r="BZ196" s="93"/>
    </row>
    <row r="197" spans="1:78" ht="15" x14ac:dyDescent="0.2">
      <c r="A197">
        <f>'SAISIE ASL'!J197</f>
        <v>30</v>
      </c>
      <c r="B197">
        <f>'SAISIE ASL'!K197</f>
        <v>169</v>
      </c>
      <c r="C197" t="str">
        <f>'SAISIE ASL'!L197</f>
        <v>Son discours s'appuie sur une connaissance scientifique et historique. Il est objectif, neutre et garde ses opinions pour lui.</v>
      </c>
      <c r="D197">
        <f>'SAISIE ASL'!M197</f>
        <v>3</v>
      </c>
      <c r="E197" t="str">
        <f>'SAISIE ASL'!N197</f>
        <v>OUI</v>
      </c>
      <c r="F197" s="89">
        <f>'SAISIE ASL'!M197</f>
        <v>3</v>
      </c>
      <c r="G197" s="89">
        <f>IF('SAISIE ASL'!N197="OUI",1,IF('SAISIE ASL'!N197="NON",0,IF('SAISIE ASL'!N197="Non Mesuré","",0)))</f>
        <v>1</v>
      </c>
      <c r="H197" s="89">
        <f>IF('SAISIE ASL'!N197&lt;&gt;"Non Mesuré",F197*G197,"")</f>
        <v>3</v>
      </c>
      <c r="I197" s="89"/>
      <c r="J197" s="89">
        <f>IF('SAISIE ASL'!N197="Non Mesuré",F197,0)</f>
        <v>0</v>
      </c>
      <c r="K197" s="89"/>
      <c r="L197" s="89">
        <f t="shared" si="11"/>
        <v>3</v>
      </c>
      <c r="M197" s="89"/>
      <c r="N197" s="90"/>
      <c r="O197" s="90"/>
      <c r="P197" s="91" t="str">
        <f>IF('SAISIE ASL'!G197=1,H197,"")</f>
        <v/>
      </c>
      <c r="Q197" s="91"/>
      <c r="R197" s="91" t="str">
        <f>IF('SAISIE ASL'!G197=1,J197,"")</f>
        <v/>
      </c>
      <c r="S197" s="91"/>
      <c r="T197" s="91" t="str">
        <f>IF('SAISIE ASL'!G197=1,L197,"")</f>
        <v/>
      </c>
      <c r="U197" s="92"/>
      <c r="V197" s="93"/>
      <c r="W197" s="91"/>
      <c r="X197" s="91">
        <f>IF('SAISIE ASL'!G197=2,H197,"")</f>
        <v>3</v>
      </c>
      <c r="Y197" s="91"/>
      <c r="Z197" s="91">
        <f>IF('SAISIE ASL'!G197=2,J197,"")</f>
        <v>0</v>
      </c>
      <c r="AA197" s="91"/>
      <c r="AB197" s="91">
        <f>IF('SAISIE ASL'!G197=2,L197,"")</f>
        <v>3</v>
      </c>
      <c r="AC197" s="92"/>
      <c r="AD197" s="93"/>
      <c r="AE197" s="91"/>
      <c r="AF197" s="91" t="str">
        <f>IF('SAISIE ASL'!G197=3,H197,"")</f>
        <v/>
      </c>
      <c r="AG197" s="91"/>
      <c r="AH197" s="91" t="str">
        <f>IF('SAISIE ASL'!G197=3,J197,"")</f>
        <v/>
      </c>
      <c r="AI197" s="91"/>
      <c r="AJ197" s="91" t="str">
        <f>IF('SAISIE ASL'!G197=3,L197,"")</f>
        <v/>
      </c>
      <c r="AK197" s="92"/>
      <c r="AL197" s="93"/>
      <c r="AM197" s="91"/>
      <c r="AN197" s="91" t="str">
        <f>IF('SAISIE ASL'!G197=4,H197,"")</f>
        <v/>
      </c>
      <c r="AO197" s="91"/>
      <c r="AP197" s="91" t="str">
        <f>IF('SAISIE ASL'!G197=4,J197,"")</f>
        <v/>
      </c>
      <c r="AQ197" s="91"/>
      <c r="AR197" s="91" t="str">
        <f>IF('SAISIE ASL'!G197=4,L197,"")</f>
        <v/>
      </c>
      <c r="AS197" s="92"/>
      <c r="AT197" s="93"/>
      <c r="AU197" s="89"/>
      <c r="AV197" s="91" t="str">
        <f>IF('SAISIE ASL'!G197=5,H197,"")</f>
        <v/>
      </c>
      <c r="AW197" s="91"/>
      <c r="AX197" s="91" t="str">
        <f>IF('SAISIE ASL'!G197=5,J197,"")</f>
        <v/>
      </c>
      <c r="AY197" s="91"/>
      <c r="AZ197" s="91" t="str">
        <f>IF('SAISIE ASL'!G197=5,L197,"")</f>
        <v/>
      </c>
      <c r="BA197" s="92"/>
      <c r="BB197" s="93"/>
      <c r="BC197" s="89"/>
      <c r="BD197" s="91" t="str">
        <f>IF('SAISIE ASL'!A197=31,H197,"")</f>
        <v/>
      </c>
      <c r="BE197" s="91"/>
      <c r="BF197" s="91" t="str">
        <f>IF('SAISIE ASL'!A197=31,J197,"")</f>
        <v/>
      </c>
      <c r="BG197" s="91"/>
      <c r="BH197" s="91" t="str">
        <f>IF('SAISIE ASL'!A197=31,L197,"")</f>
        <v/>
      </c>
      <c r="BI197" s="92"/>
      <c r="BJ197" s="93"/>
      <c r="BK197" s="94"/>
      <c r="BL197" s="91" t="str">
        <f>IF('SAISIE ASL'!A197=32,H197,"")</f>
        <v/>
      </c>
      <c r="BM197" s="91"/>
      <c r="BN197" s="91" t="str">
        <f>IF('SAISIE ASL'!A197=32,J197,"")</f>
        <v/>
      </c>
      <c r="BO197" s="91"/>
      <c r="BP197" s="91" t="str">
        <f>IF('SAISIE ASL'!A197=32,L197,"")</f>
        <v/>
      </c>
      <c r="BQ197" s="92"/>
      <c r="BR197" s="93"/>
      <c r="BS197" s="85"/>
      <c r="BT197" s="91" t="str">
        <f>IF('SAISIE ASL'!A197=33,H197,"")</f>
        <v/>
      </c>
      <c r="BU197" s="91"/>
      <c r="BV197" s="91" t="str">
        <f>IF('SAISIE ASL'!A197=33,J197,"")</f>
        <v/>
      </c>
      <c r="BW197" s="91"/>
      <c r="BX197" s="91" t="str">
        <f>IF('SAISIE ASL'!A197=33,L197,"")</f>
        <v/>
      </c>
      <c r="BY197" s="92"/>
      <c r="BZ197" s="93"/>
    </row>
    <row r="198" spans="1:78" ht="15" x14ac:dyDescent="0.2">
      <c r="A198">
        <f>'SAISIE ASL'!J198</f>
        <v>0</v>
      </c>
      <c r="B198" t="str">
        <f>'SAISIE ASL'!K198</f>
        <v/>
      </c>
      <c r="C198" t="str">
        <f>'SAISIE ASL'!L198</f>
        <v>6 - L'ACTIVITE</v>
      </c>
      <c r="D198" t="str">
        <f>'SAISIE ASL'!M198</f>
        <v>Pts</v>
      </c>
      <c r="E198" t="str">
        <f>'SAISIE ASL'!N198</f>
        <v>Notation</v>
      </c>
      <c r="F198" s="89"/>
      <c r="G198" s="89"/>
      <c r="H198" s="89"/>
      <c r="I198" s="89"/>
      <c r="J198" s="89"/>
      <c r="K198" s="89"/>
      <c r="L198" s="89"/>
      <c r="M198" s="89"/>
      <c r="N198" s="90"/>
      <c r="O198" s="90"/>
      <c r="P198" s="91"/>
      <c r="Q198" s="91"/>
      <c r="R198" s="91"/>
      <c r="S198" s="91"/>
      <c r="T198" s="91"/>
      <c r="U198" s="92"/>
      <c r="V198" s="93"/>
      <c r="W198" s="91"/>
      <c r="X198" s="91"/>
      <c r="Y198" s="91"/>
      <c r="Z198" s="91"/>
      <c r="AA198" s="91"/>
      <c r="AB198" s="91"/>
      <c r="AC198" s="92"/>
      <c r="AD198" s="93"/>
      <c r="AE198" s="91"/>
      <c r="AF198" s="91"/>
      <c r="AG198" s="91"/>
      <c r="AH198" s="91"/>
      <c r="AI198" s="91"/>
      <c r="AJ198" s="91"/>
      <c r="AK198" s="92"/>
      <c r="AL198" s="93"/>
      <c r="AM198" s="91"/>
      <c r="AN198" s="91"/>
      <c r="AO198" s="91"/>
      <c r="AP198" s="91"/>
      <c r="AQ198" s="91"/>
      <c r="AR198" s="91"/>
      <c r="AS198" s="92"/>
      <c r="AT198" s="93"/>
      <c r="AU198" s="89"/>
      <c r="AV198" s="91"/>
      <c r="AW198" s="91"/>
      <c r="AX198" s="91"/>
      <c r="AY198" s="91"/>
      <c r="AZ198" s="91"/>
      <c r="BA198" s="92"/>
      <c r="BB198" s="93"/>
      <c r="BC198" s="89"/>
      <c r="BD198" s="91" t="str">
        <f>IF('SAISIE ASL'!A198=31,H198,"")</f>
        <v/>
      </c>
      <c r="BE198" s="91"/>
      <c r="BF198" s="91" t="str">
        <f>IF('SAISIE ASL'!A198=31,J198,"")</f>
        <v/>
      </c>
      <c r="BG198" s="91"/>
      <c r="BH198" s="91" t="str">
        <f>IF('SAISIE ASL'!A198=31,L198,"")</f>
        <v/>
      </c>
      <c r="BI198" s="92"/>
      <c r="BJ198" s="93"/>
      <c r="BK198" s="94"/>
      <c r="BL198" s="91" t="str">
        <f>IF('SAISIE ASL'!A198=32,H198,"")</f>
        <v/>
      </c>
      <c r="BM198" s="91"/>
      <c r="BN198" s="91" t="str">
        <f>IF('SAISIE ASL'!A198=32,J198,"")</f>
        <v/>
      </c>
      <c r="BO198" s="91"/>
      <c r="BP198" s="91" t="str">
        <f>IF('SAISIE ASL'!A198=32,L198,"")</f>
        <v/>
      </c>
      <c r="BQ198" s="92"/>
      <c r="BR198" s="93"/>
      <c r="BS198" s="85"/>
      <c r="BT198" s="91" t="str">
        <f>IF('SAISIE ASL'!A198=33,H198,"")</f>
        <v/>
      </c>
      <c r="BU198" s="91"/>
      <c r="BV198" s="91" t="str">
        <f>IF('SAISIE ASL'!A198=33,J198,"")</f>
        <v/>
      </c>
      <c r="BW198" s="91"/>
      <c r="BX198" s="91" t="str">
        <f>IF('SAISIE ASL'!A198=33,L198,"")</f>
        <v/>
      </c>
      <c r="BY198" s="92"/>
      <c r="BZ198" s="93"/>
    </row>
    <row r="199" spans="1:78" ht="15.75" x14ac:dyDescent="0.25">
      <c r="A199">
        <f>'SAISIE ASL'!J199</f>
        <v>0</v>
      </c>
      <c r="B199" t="str">
        <f>'SAISIE ASL'!K199</f>
        <v/>
      </c>
      <c r="C199" t="str">
        <f>'SAISIE ASL'!L199</f>
        <v>Le matériel</v>
      </c>
      <c r="D199">
        <f>'SAISIE ASL'!M199</f>
        <v>0</v>
      </c>
      <c r="E199">
        <f>'SAISIE ASL'!N199</f>
        <v>0</v>
      </c>
      <c r="F199" s="234"/>
      <c r="G199" s="234"/>
      <c r="H199" s="234"/>
      <c r="I199" s="234"/>
      <c r="J199" s="234"/>
      <c r="K199" s="234"/>
      <c r="L199" s="234"/>
      <c r="M199" s="234"/>
      <c r="N199" s="235"/>
      <c r="O199" s="235"/>
      <c r="P199" s="144"/>
      <c r="Q199" s="144"/>
      <c r="R199" s="144"/>
      <c r="S199" s="144"/>
      <c r="T199" s="144"/>
      <c r="U199" s="145"/>
      <c r="V199" s="146"/>
      <c r="W199" s="144"/>
      <c r="X199" s="144"/>
      <c r="Y199" s="144"/>
      <c r="Z199" s="144"/>
      <c r="AA199" s="144"/>
      <c r="AB199" s="144"/>
      <c r="AC199" s="145"/>
      <c r="AD199" s="146"/>
      <c r="AE199" s="144"/>
      <c r="AF199" s="144"/>
      <c r="AG199" s="144"/>
      <c r="AH199" s="144"/>
      <c r="AI199" s="144"/>
      <c r="AJ199" s="144"/>
      <c r="AK199" s="145"/>
      <c r="AL199" s="146"/>
      <c r="AM199" s="144"/>
      <c r="AN199" s="144"/>
      <c r="AO199" s="144"/>
      <c r="AP199" s="144"/>
      <c r="AQ199" s="144"/>
      <c r="AR199" s="144"/>
      <c r="AS199" s="145"/>
      <c r="AT199" s="146"/>
      <c r="AU199" s="234"/>
      <c r="AV199" s="144"/>
      <c r="AW199" s="144"/>
      <c r="AX199" s="144"/>
      <c r="AY199" s="144"/>
      <c r="AZ199" s="144"/>
      <c r="BA199" s="145"/>
      <c r="BB199" s="146"/>
      <c r="BC199" s="234"/>
      <c r="BD199" s="144" t="str">
        <f>IF('SAISIE ASL'!A199=31,H199,"")</f>
        <v/>
      </c>
      <c r="BE199" s="144"/>
      <c r="BF199" s="144" t="str">
        <f>IF('SAISIE ASL'!A199=31,J199,"")</f>
        <v/>
      </c>
      <c r="BG199" s="144"/>
      <c r="BH199" s="144" t="str">
        <f>IF('SAISIE ASL'!A199=31,L199,"")</f>
        <v/>
      </c>
      <c r="BI199" s="145"/>
      <c r="BJ199" s="146"/>
      <c r="BK199" s="147"/>
      <c r="BL199" s="144" t="str">
        <f>IF('SAISIE ASL'!A199=32,H199,"")</f>
        <v/>
      </c>
      <c r="BM199" s="144"/>
      <c r="BN199" s="144" t="str">
        <f>IF('SAISIE ASL'!A199=32,J199,"")</f>
        <v/>
      </c>
      <c r="BO199" s="144"/>
      <c r="BP199" s="144" t="str">
        <f>IF('SAISIE ASL'!A199=32,L199,"")</f>
        <v/>
      </c>
      <c r="BQ199" s="145"/>
      <c r="BR199" s="146"/>
      <c r="BS199" s="142"/>
      <c r="BT199" s="144" t="str">
        <f>IF('SAISIE ASL'!A199=33,H199,"")</f>
        <v/>
      </c>
      <c r="BU199" s="144"/>
      <c r="BV199" s="144" t="str">
        <f>IF('SAISIE ASL'!A199=33,J199,"")</f>
        <v/>
      </c>
      <c r="BW199" s="144"/>
      <c r="BX199" s="144" t="str">
        <f>IF('SAISIE ASL'!A199=33,L199,"")</f>
        <v/>
      </c>
      <c r="BY199" s="145"/>
      <c r="BZ199" s="146"/>
    </row>
    <row r="200" spans="1:78" ht="15" x14ac:dyDescent="0.2">
      <c r="A200">
        <f>'SAISIE ASL'!J200</f>
        <v>37</v>
      </c>
      <c r="B200">
        <f>'SAISIE ASL'!K200</f>
        <v>170</v>
      </c>
      <c r="C200" t="str">
        <f>'SAISIE ASL'!L200</f>
        <v>Le matériel mis à la location ou à disposition est propre.</v>
      </c>
      <c r="D200">
        <f>'SAISIE ASL'!M200</f>
        <v>3</v>
      </c>
      <c r="E200" t="str">
        <f>'SAISIE ASL'!N200</f>
        <v>Très Satisfaisant</v>
      </c>
      <c r="F200" s="89">
        <f>'SAISIE ASL'!M200</f>
        <v>3</v>
      </c>
      <c r="G200" s="89">
        <f>IF('SAISIE ASL'!N200="Très Satisfaisant",1,IF('SAISIE ASL'!N200="Satisfaisant",0.75,IF('SAISIE ASL'!N200="Insatisfaisant",0.25,IF('SAISIE ASL'!N200="Très Insatisfaisant",0,IF('SAISIE ASL'!N200="Non Mesuré","",0)))))</f>
        <v>1</v>
      </c>
      <c r="H200" s="89">
        <f>IF('SAISIE ASL'!N200&lt;&gt;"Non Mesuré",F200*G200,"")</f>
        <v>3</v>
      </c>
      <c r="I200" s="89"/>
      <c r="J200" s="89">
        <f>IF('SAISIE ASL'!N200="Non Mesuré",F200,0)</f>
        <v>0</v>
      </c>
      <c r="K200" s="89"/>
      <c r="L200" s="89">
        <f t="shared" ref="L200:L215" si="12">F200-J200</f>
        <v>3</v>
      </c>
      <c r="M200" s="89"/>
      <c r="N200" s="90"/>
      <c r="O200" s="90"/>
      <c r="P200" s="91" t="str">
        <f>IF('SAISIE ASL'!G200=1,H200,"")</f>
        <v/>
      </c>
      <c r="Q200" s="91"/>
      <c r="R200" s="91" t="str">
        <f>IF('SAISIE ASL'!G200=1,J200,"")</f>
        <v/>
      </c>
      <c r="S200" s="91"/>
      <c r="T200" s="91" t="str">
        <f>IF('SAISIE ASL'!G200=1,L200,"")</f>
        <v/>
      </c>
      <c r="U200" s="92"/>
      <c r="V200" s="93"/>
      <c r="W200" s="91"/>
      <c r="X200" s="91" t="str">
        <f>IF('SAISIE ASL'!G200=2,H200,"")</f>
        <v/>
      </c>
      <c r="Y200" s="91"/>
      <c r="Z200" s="91" t="str">
        <f>IF('SAISIE ASL'!G200=2,J200,"")</f>
        <v/>
      </c>
      <c r="AA200" s="91"/>
      <c r="AB200" s="91" t="str">
        <f>IF('SAISIE ASL'!G200=2,L200,"")</f>
        <v/>
      </c>
      <c r="AC200" s="92"/>
      <c r="AD200" s="93"/>
      <c r="AE200" s="91"/>
      <c r="AF200" s="91">
        <f>IF('SAISIE ASL'!G200=3,H200,"")</f>
        <v>3</v>
      </c>
      <c r="AG200" s="91"/>
      <c r="AH200" s="91">
        <f>IF('SAISIE ASL'!G200=3,J200,"")</f>
        <v>0</v>
      </c>
      <c r="AI200" s="91"/>
      <c r="AJ200" s="91">
        <f>IF('SAISIE ASL'!G200=3,L200,"")</f>
        <v>3</v>
      </c>
      <c r="AK200" s="92"/>
      <c r="AL200" s="93"/>
      <c r="AM200" s="91"/>
      <c r="AN200" s="91" t="str">
        <f>IF('SAISIE ASL'!G200=4,H200,"")</f>
        <v/>
      </c>
      <c r="AO200" s="91"/>
      <c r="AP200" s="91" t="str">
        <f>IF('SAISIE ASL'!G200=4,J200,"")</f>
        <v/>
      </c>
      <c r="AQ200" s="91"/>
      <c r="AR200" s="91" t="str">
        <f>IF('SAISIE ASL'!G200=4,L200,"")</f>
        <v/>
      </c>
      <c r="AS200" s="92"/>
      <c r="AT200" s="93"/>
      <c r="AU200" s="89"/>
      <c r="AV200" s="91" t="str">
        <f>IF('SAISIE ASL'!G200=5,H200,"")</f>
        <v/>
      </c>
      <c r="AW200" s="91"/>
      <c r="AX200" s="91" t="str">
        <f>IF('SAISIE ASL'!G200=5,J200,"")</f>
        <v/>
      </c>
      <c r="AY200" s="91"/>
      <c r="AZ200" s="91" t="str">
        <f>IF('SAISIE ASL'!G200=5,L200,"")</f>
        <v/>
      </c>
      <c r="BA200" s="92"/>
      <c r="BB200" s="93"/>
      <c r="BC200" s="89"/>
      <c r="BD200" s="91">
        <f>IF('SAISIE ASL'!A200=31,H200,"")</f>
        <v>3</v>
      </c>
      <c r="BE200" s="91"/>
      <c r="BF200" s="91">
        <f>IF('SAISIE ASL'!A200=31,J200,"")</f>
        <v>0</v>
      </c>
      <c r="BG200" s="91"/>
      <c r="BH200" s="91">
        <f>IF('SAISIE ASL'!A200=31,L200,"")</f>
        <v>3</v>
      </c>
      <c r="BI200" s="92"/>
      <c r="BJ200" s="93"/>
      <c r="BK200" s="94"/>
      <c r="BL200" s="91" t="str">
        <f>IF('SAISIE ASL'!A200=32,H200,"")</f>
        <v/>
      </c>
      <c r="BM200" s="91"/>
      <c r="BN200" s="91" t="str">
        <f>IF('SAISIE ASL'!A200=32,J200,"")</f>
        <v/>
      </c>
      <c r="BO200" s="91"/>
      <c r="BP200" s="91" t="str">
        <f>IF('SAISIE ASL'!A200=32,L200,"")</f>
        <v/>
      </c>
      <c r="BQ200" s="92"/>
      <c r="BR200" s="93"/>
      <c r="BS200" s="85"/>
      <c r="BT200" s="91" t="str">
        <f>IF('SAISIE ASL'!A200=33,H200,"")</f>
        <v/>
      </c>
      <c r="BU200" s="91"/>
      <c r="BV200" s="91" t="str">
        <f>IF('SAISIE ASL'!A200=33,J200,"")</f>
        <v/>
      </c>
      <c r="BW200" s="91"/>
      <c r="BX200" s="91" t="str">
        <f>IF('SAISIE ASL'!A200=33,L200,"")</f>
        <v/>
      </c>
      <c r="BY200" s="92"/>
      <c r="BZ200" s="93"/>
    </row>
    <row r="201" spans="1:78" ht="15" x14ac:dyDescent="0.2">
      <c r="A201">
        <f>'SAISIE ASL'!J201</f>
        <v>37</v>
      </c>
      <c r="B201">
        <f>'SAISIE ASL'!K201</f>
        <v>171</v>
      </c>
      <c r="C201" t="str">
        <f>'SAISIE ASL'!L201</f>
        <v>Le matériel mis à la location ou à disposition est sécurisant</v>
      </c>
      <c r="D201">
        <f>'SAISIE ASL'!M201</f>
        <v>3</v>
      </c>
      <c r="E201" t="str">
        <f>'SAISIE ASL'!N201</f>
        <v>Très Satisfaisant</v>
      </c>
      <c r="F201" s="89">
        <f>'SAISIE ASL'!M201</f>
        <v>3</v>
      </c>
      <c r="G201" s="89">
        <f>IF('SAISIE ASL'!N201="Très Satisfaisant",1,IF('SAISIE ASL'!N201="Satisfaisant",0.75,IF('SAISIE ASL'!N201="Insatisfaisant",0.25,IF('SAISIE ASL'!N201="Très Insatisfaisant",0,IF('SAISIE ASL'!N201="Non Mesuré","",0)))))</f>
        <v>1</v>
      </c>
      <c r="H201" s="89">
        <f>IF('SAISIE ASL'!N201&lt;&gt;"Non Mesuré",F201*G201,"")</f>
        <v>3</v>
      </c>
      <c r="I201" s="89"/>
      <c r="J201" s="89">
        <f>IF('SAISIE ASL'!N201="Non Mesuré",F201,0)</f>
        <v>0</v>
      </c>
      <c r="K201" s="89"/>
      <c r="L201" s="89">
        <f t="shared" si="12"/>
        <v>3</v>
      </c>
      <c r="M201" s="89"/>
      <c r="N201" s="90"/>
      <c r="O201" s="90"/>
      <c r="P201" s="91" t="str">
        <f>IF('SAISIE ASL'!G201=1,H201,"")</f>
        <v/>
      </c>
      <c r="Q201" s="91"/>
      <c r="R201" s="91" t="str">
        <f>IF('SAISIE ASL'!G201=1,J201,"")</f>
        <v/>
      </c>
      <c r="S201" s="91"/>
      <c r="T201" s="91" t="str">
        <f>IF('SAISIE ASL'!G201=1,L201,"")</f>
        <v/>
      </c>
      <c r="U201" s="92"/>
      <c r="V201" s="93"/>
      <c r="W201" s="91"/>
      <c r="X201" s="91" t="str">
        <f>IF('SAISIE ASL'!G201=2,H201,"")</f>
        <v/>
      </c>
      <c r="Y201" s="91"/>
      <c r="Z201" s="91" t="str">
        <f>IF('SAISIE ASL'!G201=2,J201,"")</f>
        <v/>
      </c>
      <c r="AA201" s="91"/>
      <c r="AB201" s="91" t="str">
        <f>IF('SAISIE ASL'!G201=2,L201,"")</f>
        <v/>
      </c>
      <c r="AC201" s="92"/>
      <c r="AD201" s="93"/>
      <c r="AE201" s="91"/>
      <c r="AF201" s="91">
        <f>IF('SAISIE ASL'!G201=3,H201,"")</f>
        <v>3</v>
      </c>
      <c r="AG201" s="91"/>
      <c r="AH201" s="91">
        <f>IF('SAISIE ASL'!G201=3,J201,"")</f>
        <v>0</v>
      </c>
      <c r="AI201" s="91"/>
      <c r="AJ201" s="91">
        <f>IF('SAISIE ASL'!G201=3,L201,"")</f>
        <v>3</v>
      </c>
      <c r="AK201" s="92"/>
      <c r="AL201" s="93"/>
      <c r="AM201" s="91"/>
      <c r="AN201" s="91" t="str">
        <f>IF('SAISIE ASL'!G201=4,H201,"")</f>
        <v/>
      </c>
      <c r="AO201" s="91"/>
      <c r="AP201" s="91" t="str">
        <f>IF('SAISIE ASL'!G201=4,J201,"")</f>
        <v/>
      </c>
      <c r="AQ201" s="91"/>
      <c r="AR201" s="91" t="str">
        <f>IF('SAISIE ASL'!G201=4,L201,"")</f>
        <v/>
      </c>
      <c r="AS201" s="92"/>
      <c r="AT201" s="93"/>
      <c r="AU201" s="89"/>
      <c r="AV201" s="91" t="str">
        <f>IF('SAISIE ASL'!G201=5,H201,"")</f>
        <v/>
      </c>
      <c r="AW201" s="91"/>
      <c r="AX201" s="91" t="str">
        <f>IF('SAISIE ASL'!G201=5,J201,"")</f>
        <v/>
      </c>
      <c r="AY201" s="91"/>
      <c r="AZ201" s="91" t="str">
        <f>IF('SAISIE ASL'!G201=5,L201,"")</f>
        <v/>
      </c>
      <c r="BA201" s="92"/>
      <c r="BB201" s="93"/>
      <c r="BC201" s="89"/>
      <c r="BD201" s="91" t="str">
        <f>IF('SAISIE ASL'!A201=31,H201,"")</f>
        <v/>
      </c>
      <c r="BE201" s="91"/>
      <c r="BF201" s="91" t="str">
        <f>IF('SAISIE ASL'!A201=31,J201,"")</f>
        <v/>
      </c>
      <c r="BG201" s="91"/>
      <c r="BH201" s="91" t="str">
        <f>IF('SAISIE ASL'!A201=31,L201,"")</f>
        <v/>
      </c>
      <c r="BI201" s="92"/>
      <c r="BJ201" s="93"/>
      <c r="BK201" s="94"/>
      <c r="BL201" s="91">
        <f>IF('SAISIE ASL'!A201=32,H201,"")</f>
        <v>3</v>
      </c>
      <c r="BM201" s="91"/>
      <c r="BN201" s="91">
        <f>IF('SAISIE ASL'!A201=32,J201,"")</f>
        <v>0</v>
      </c>
      <c r="BO201" s="91"/>
      <c r="BP201" s="91">
        <f>IF('SAISIE ASL'!A201=32,L201,"")</f>
        <v>3</v>
      </c>
      <c r="BQ201" s="92"/>
      <c r="BR201" s="93"/>
      <c r="BS201" s="85"/>
      <c r="BT201" s="91" t="str">
        <f>IF('SAISIE ASL'!A201=33,H201,"")</f>
        <v/>
      </c>
      <c r="BU201" s="91"/>
      <c r="BV201" s="91" t="str">
        <f>IF('SAISIE ASL'!A201=33,J201,"")</f>
        <v/>
      </c>
      <c r="BW201" s="91"/>
      <c r="BX201" s="91" t="str">
        <f>IF('SAISIE ASL'!A201=33,L201,"")</f>
        <v/>
      </c>
      <c r="BY201" s="92"/>
      <c r="BZ201" s="93"/>
    </row>
    <row r="202" spans="1:78" ht="15" x14ac:dyDescent="0.2">
      <c r="A202">
        <f>'SAISIE ASL'!J202</f>
        <v>75</v>
      </c>
      <c r="B202">
        <f>'SAISIE ASL'!K202</f>
        <v>172</v>
      </c>
      <c r="C202" t="str">
        <f>'SAISIE ASL'!L202</f>
        <v>Le matériel et les Equipements de Protection Individuels (EPI) prêtés ou loués sont propres.</v>
      </c>
      <c r="D202">
        <f>'SAISIE ASL'!M202</f>
        <v>3</v>
      </c>
      <c r="E202" t="str">
        <f>'SAISIE ASL'!N202</f>
        <v>Très Satisfaisant</v>
      </c>
      <c r="F202" s="89">
        <f>'SAISIE ASL'!M202</f>
        <v>3</v>
      </c>
      <c r="G202" s="89">
        <f>IF('SAISIE ASL'!N202="Très Satisfaisant",1,IF('SAISIE ASL'!N202="Satisfaisant",0.75,IF('SAISIE ASL'!N202="Insatisfaisant",0.25,IF('SAISIE ASL'!N202="Très Insatisfaisant",0,IF('SAISIE ASL'!N202="Non Mesuré","",0)))))</f>
        <v>1</v>
      </c>
      <c r="H202" s="89">
        <f>IF('SAISIE ASL'!N202&lt;&gt;"Non Mesuré",F202*G202,"")</f>
        <v>3</v>
      </c>
      <c r="I202" s="89"/>
      <c r="J202" s="89">
        <f>IF('SAISIE ASL'!N202="Non Mesuré",F202,0)</f>
        <v>0</v>
      </c>
      <c r="K202" s="89"/>
      <c r="L202" s="89">
        <f t="shared" si="12"/>
        <v>3</v>
      </c>
      <c r="M202" s="89"/>
      <c r="N202" s="90"/>
      <c r="O202" s="90"/>
      <c r="P202" s="91" t="str">
        <f>IF('SAISIE ASL'!G202=1,H202,"")</f>
        <v/>
      </c>
      <c r="Q202" s="91"/>
      <c r="R202" s="91" t="str">
        <f>IF('SAISIE ASL'!G202=1,J202,"")</f>
        <v/>
      </c>
      <c r="S202" s="91"/>
      <c r="T202" s="91" t="str">
        <f>IF('SAISIE ASL'!G202=1,L202,"")</f>
        <v/>
      </c>
      <c r="U202" s="92"/>
      <c r="V202" s="93"/>
      <c r="W202" s="91"/>
      <c r="X202" s="91" t="str">
        <f>IF('SAISIE ASL'!G202=2,H202,"")</f>
        <v/>
      </c>
      <c r="Y202" s="91"/>
      <c r="Z202" s="91" t="str">
        <f>IF('SAISIE ASL'!G202=2,J202,"")</f>
        <v/>
      </c>
      <c r="AA202" s="91"/>
      <c r="AB202" s="91" t="str">
        <f>IF('SAISIE ASL'!G202=2,L202,"")</f>
        <v/>
      </c>
      <c r="AC202" s="92"/>
      <c r="AD202" s="93"/>
      <c r="AE202" s="91"/>
      <c r="AF202" s="91">
        <f>IF('SAISIE ASL'!G202=3,H202,"")</f>
        <v>3</v>
      </c>
      <c r="AG202" s="91"/>
      <c r="AH202" s="91">
        <f>IF('SAISIE ASL'!G202=3,J202,"")</f>
        <v>0</v>
      </c>
      <c r="AI202" s="91"/>
      <c r="AJ202" s="91">
        <f>IF('SAISIE ASL'!G202=3,L202,"")</f>
        <v>3</v>
      </c>
      <c r="AK202" s="92"/>
      <c r="AL202" s="93"/>
      <c r="AM202" s="91"/>
      <c r="AN202" s="91" t="str">
        <f>IF('SAISIE ASL'!G202=4,H202,"")</f>
        <v/>
      </c>
      <c r="AO202" s="91"/>
      <c r="AP202" s="91" t="str">
        <f>IF('SAISIE ASL'!G202=4,J202,"")</f>
        <v/>
      </c>
      <c r="AQ202" s="91"/>
      <c r="AR202" s="91" t="str">
        <f>IF('SAISIE ASL'!G202=4,L202,"")</f>
        <v/>
      </c>
      <c r="AS202" s="92"/>
      <c r="AT202" s="93"/>
      <c r="AU202" s="89"/>
      <c r="AV202" s="91" t="str">
        <f>IF('SAISIE ASL'!G202=5,H202,"")</f>
        <v/>
      </c>
      <c r="AW202" s="91"/>
      <c r="AX202" s="91" t="str">
        <f>IF('SAISIE ASL'!G202=5,J202,"")</f>
        <v/>
      </c>
      <c r="AY202" s="91"/>
      <c r="AZ202" s="91" t="str">
        <f>IF('SAISIE ASL'!G202=5,L202,"")</f>
        <v/>
      </c>
      <c r="BA202" s="92"/>
      <c r="BB202" s="93"/>
      <c r="BC202" s="89"/>
      <c r="BD202" s="91">
        <f>IF('SAISIE ASL'!A202=31,H202,"")</f>
        <v>3</v>
      </c>
      <c r="BE202" s="91"/>
      <c r="BF202" s="91">
        <f>IF('SAISIE ASL'!A202=31,J202,"")</f>
        <v>0</v>
      </c>
      <c r="BG202" s="91"/>
      <c r="BH202" s="91">
        <f>IF('SAISIE ASL'!A202=31,L202,"")</f>
        <v>3</v>
      </c>
      <c r="BI202" s="92"/>
      <c r="BJ202" s="93"/>
      <c r="BK202" s="94"/>
      <c r="BL202" s="91" t="str">
        <f>IF('SAISIE ASL'!A202=32,H202,"")</f>
        <v/>
      </c>
      <c r="BM202" s="91"/>
      <c r="BN202" s="91" t="str">
        <f>IF('SAISIE ASL'!A202=32,J202,"")</f>
        <v/>
      </c>
      <c r="BO202" s="91"/>
      <c r="BP202" s="91" t="str">
        <f>IF('SAISIE ASL'!A202=32,L202,"")</f>
        <v/>
      </c>
      <c r="BQ202" s="92"/>
      <c r="BR202" s="93"/>
      <c r="BS202" s="85"/>
      <c r="BT202" s="91" t="str">
        <f>IF('SAISIE ASL'!A202=33,H202,"")</f>
        <v/>
      </c>
      <c r="BU202" s="91"/>
      <c r="BV202" s="91" t="str">
        <f>IF('SAISIE ASL'!A202=33,J202,"")</f>
        <v/>
      </c>
      <c r="BW202" s="91"/>
      <c r="BX202" s="91" t="str">
        <f>IF('SAISIE ASL'!A202=33,L202,"")</f>
        <v/>
      </c>
      <c r="BY202" s="92"/>
      <c r="BZ202" s="93"/>
    </row>
    <row r="203" spans="1:78" ht="15" x14ac:dyDescent="0.2">
      <c r="A203">
        <f>'SAISIE ASL'!J203</f>
        <v>75</v>
      </c>
      <c r="B203">
        <f>'SAISIE ASL'!K203</f>
        <v>173</v>
      </c>
      <c r="C203" t="str">
        <f>'SAISIE ASL'!L203</f>
        <v>Le matériel et les Equipements de Protection Individuels (EPI) prêtés ou loués sont sécurisants</v>
      </c>
      <c r="D203">
        <f>'SAISIE ASL'!M203</f>
        <v>3</v>
      </c>
      <c r="E203" t="str">
        <f>'SAISIE ASL'!N203</f>
        <v>Très Satisfaisant</v>
      </c>
      <c r="F203" s="89">
        <f>'SAISIE ASL'!M203</f>
        <v>3</v>
      </c>
      <c r="G203" s="89">
        <f>IF('SAISIE ASL'!N203="Très Satisfaisant",1,IF('SAISIE ASL'!N203="Satisfaisant",0.75,IF('SAISIE ASL'!N203="Insatisfaisant",0.25,IF('SAISIE ASL'!N203="Très Insatisfaisant",0,IF('SAISIE ASL'!N203="Non Mesuré","",0)))))</f>
        <v>1</v>
      </c>
      <c r="H203" s="89">
        <f>IF('SAISIE ASL'!N203&lt;&gt;"Non Mesuré",F203*G203,"")</f>
        <v>3</v>
      </c>
      <c r="I203" s="89"/>
      <c r="J203" s="89">
        <f>IF('SAISIE ASL'!N203="Non Mesuré",F203,0)</f>
        <v>0</v>
      </c>
      <c r="K203" s="89"/>
      <c r="L203" s="89">
        <f t="shared" si="12"/>
        <v>3</v>
      </c>
      <c r="M203" s="89"/>
      <c r="N203" s="90"/>
      <c r="O203" s="90"/>
      <c r="P203" s="91" t="str">
        <f>IF('SAISIE ASL'!G203=1,H203,"")</f>
        <v/>
      </c>
      <c r="Q203" s="91"/>
      <c r="R203" s="91" t="str">
        <f>IF('SAISIE ASL'!G203=1,J203,"")</f>
        <v/>
      </c>
      <c r="S203" s="91"/>
      <c r="T203" s="91" t="str">
        <f>IF('SAISIE ASL'!G203=1,L203,"")</f>
        <v/>
      </c>
      <c r="U203" s="92"/>
      <c r="V203" s="93"/>
      <c r="W203" s="91"/>
      <c r="X203" s="91" t="str">
        <f>IF('SAISIE ASL'!G203=2,H203,"")</f>
        <v/>
      </c>
      <c r="Y203" s="91"/>
      <c r="Z203" s="91" t="str">
        <f>IF('SAISIE ASL'!G203=2,J203,"")</f>
        <v/>
      </c>
      <c r="AA203" s="91"/>
      <c r="AB203" s="91" t="str">
        <f>IF('SAISIE ASL'!G203=2,L203,"")</f>
        <v/>
      </c>
      <c r="AC203" s="92"/>
      <c r="AD203" s="93"/>
      <c r="AE203" s="91"/>
      <c r="AF203" s="91">
        <f>IF('SAISIE ASL'!G203=3,H203,"")</f>
        <v>3</v>
      </c>
      <c r="AG203" s="91"/>
      <c r="AH203" s="91">
        <f>IF('SAISIE ASL'!G203=3,J203,"")</f>
        <v>0</v>
      </c>
      <c r="AI203" s="91"/>
      <c r="AJ203" s="91">
        <f>IF('SAISIE ASL'!G203=3,L203,"")</f>
        <v>3</v>
      </c>
      <c r="AK203" s="92"/>
      <c r="AL203" s="93"/>
      <c r="AM203" s="91"/>
      <c r="AN203" s="91" t="str">
        <f>IF('SAISIE ASL'!G203=4,H203,"")</f>
        <v/>
      </c>
      <c r="AO203" s="91"/>
      <c r="AP203" s="91" t="str">
        <f>IF('SAISIE ASL'!G203=4,J203,"")</f>
        <v/>
      </c>
      <c r="AQ203" s="91"/>
      <c r="AR203" s="91" t="str">
        <f>IF('SAISIE ASL'!G203=4,L203,"")</f>
        <v/>
      </c>
      <c r="AS203" s="92"/>
      <c r="AT203" s="93"/>
      <c r="AU203" s="89"/>
      <c r="AV203" s="91" t="str">
        <f>IF('SAISIE ASL'!G203=5,H203,"")</f>
        <v/>
      </c>
      <c r="AW203" s="91"/>
      <c r="AX203" s="91" t="str">
        <f>IF('SAISIE ASL'!G203=5,J203,"")</f>
        <v/>
      </c>
      <c r="AY203" s="91"/>
      <c r="AZ203" s="91" t="str">
        <f>IF('SAISIE ASL'!G203=5,L203,"")</f>
        <v/>
      </c>
      <c r="BA203" s="92"/>
      <c r="BB203" s="93"/>
      <c r="BC203" s="89"/>
      <c r="BD203" s="91" t="str">
        <f>IF('SAISIE ASL'!A203=31,H203,"")</f>
        <v/>
      </c>
      <c r="BE203" s="91"/>
      <c r="BF203" s="91" t="str">
        <f>IF('SAISIE ASL'!A203=31,J203,"")</f>
        <v/>
      </c>
      <c r="BG203" s="91"/>
      <c r="BH203" s="91" t="str">
        <f>IF('SAISIE ASL'!A203=31,L203,"")</f>
        <v/>
      </c>
      <c r="BI203" s="92"/>
      <c r="BJ203" s="93"/>
      <c r="BK203" s="94"/>
      <c r="BL203" s="91">
        <f>IF('SAISIE ASL'!A203=32,H203,"")</f>
        <v>3</v>
      </c>
      <c r="BM203" s="91"/>
      <c r="BN203" s="91">
        <f>IF('SAISIE ASL'!A203=32,J203,"")</f>
        <v>0</v>
      </c>
      <c r="BO203" s="91"/>
      <c r="BP203" s="91">
        <f>IF('SAISIE ASL'!A203=32,L203,"")</f>
        <v>3</v>
      </c>
      <c r="BQ203" s="92"/>
      <c r="BR203" s="93"/>
      <c r="BS203" s="85"/>
      <c r="BT203" s="91" t="str">
        <f>IF('SAISIE ASL'!A203=33,H203,"")</f>
        <v/>
      </c>
      <c r="BU203" s="91"/>
      <c r="BV203" s="91" t="str">
        <f>IF('SAISIE ASL'!A203=33,J203,"")</f>
        <v/>
      </c>
      <c r="BW203" s="91"/>
      <c r="BX203" s="91" t="str">
        <f>IF('SAISIE ASL'!A203=33,L203,"")</f>
        <v/>
      </c>
      <c r="BY203" s="92"/>
      <c r="BZ203" s="93"/>
    </row>
    <row r="204" spans="1:78" ht="15" x14ac:dyDescent="0.2">
      <c r="A204">
        <f>'SAISIE ASL'!J204</f>
        <v>75</v>
      </c>
      <c r="B204">
        <f>'SAISIE ASL'!K204</f>
        <v>174</v>
      </c>
      <c r="C204" t="str">
        <f>'SAISIE ASL'!L204</f>
        <v>Mise à disposition de charlottes pour les casques</v>
      </c>
      <c r="D204">
        <f>'SAISIE ASL'!M204</f>
        <v>1</v>
      </c>
      <c r="E204" t="str">
        <f>'SAISIE ASL'!N204</f>
        <v>OUI</v>
      </c>
      <c r="F204" s="89">
        <f>'SAISIE ASL'!M204</f>
        <v>1</v>
      </c>
      <c r="G204" s="89">
        <f>IF('SAISIE ASL'!N204="OUI",1,IF('SAISIE ASL'!N204="NON",0,IF('SAISIE ASL'!N204="Non Mesuré","",0)))</f>
        <v>1</v>
      </c>
      <c r="H204" s="89">
        <f>IF('SAISIE ASL'!N204&lt;&gt;"Non Mesuré",F204*G204,"")</f>
        <v>1</v>
      </c>
      <c r="I204" s="89"/>
      <c r="J204" s="89">
        <f>IF('SAISIE ASL'!N204="Non Mesuré",F204,0)</f>
        <v>0</v>
      </c>
      <c r="K204" s="89"/>
      <c r="L204" s="89">
        <f t="shared" si="12"/>
        <v>1</v>
      </c>
      <c r="M204" s="89"/>
      <c r="N204" s="90"/>
      <c r="O204" s="90"/>
      <c r="P204" s="91" t="str">
        <f>IF('SAISIE ASL'!G204=1,H204,"")</f>
        <v/>
      </c>
      <c r="Q204" s="91"/>
      <c r="R204" s="91" t="str">
        <f>IF('SAISIE ASL'!G204=1,J204,"")</f>
        <v/>
      </c>
      <c r="S204" s="91"/>
      <c r="T204" s="91" t="str">
        <f>IF('SAISIE ASL'!G204=1,L204,"")</f>
        <v/>
      </c>
      <c r="U204" s="92"/>
      <c r="V204" s="93"/>
      <c r="W204" s="91"/>
      <c r="X204" s="91" t="str">
        <f>IF('SAISIE ASL'!G204=2,H204,"")</f>
        <v/>
      </c>
      <c r="Y204" s="91"/>
      <c r="Z204" s="91" t="str">
        <f>IF('SAISIE ASL'!G204=2,J204,"")</f>
        <v/>
      </c>
      <c r="AA204" s="91"/>
      <c r="AB204" s="91" t="str">
        <f>IF('SAISIE ASL'!G204=2,L204,"")</f>
        <v/>
      </c>
      <c r="AC204" s="92"/>
      <c r="AD204" s="93"/>
      <c r="AE204" s="91"/>
      <c r="AF204" s="91" t="str">
        <f>IF('SAISIE ASL'!G204=3,H204,"")</f>
        <v/>
      </c>
      <c r="AG204" s="91"/>
      <c r="AH204" s="91" t="str">
        <f>IF('SAISIE ASL'!G204=3,J204,"")</f>
        <v/>
      </c>
      <c r="AI204" s="91"/>
      <c r="AJ204" s="91" t="str">
        <f>IF('SAISIE ASL'!G204=3,L204,"")</f>
        <v/>
      </c>
      <c r="AK204" s="92"/>
      <c r="AL204" s="93"/>
      <c r="AM204" s="91"/>
      <c r="AN204" s="91" t="str">
        <f>IF('SAISIE ASL'!G204=4,H204,"")</f>
        <v/>
      </c>
      <c r="AO204" s="91"/>
      <c r="AP204" s="91" t="str">
        <f>IF('SAISIE ASL'!G204=4,J204,"")</f>
        <v/>
      </c>
      <c r="AQ204" s="91"/>
      <c r="AR204" s="91" t="str">
        <f>IF('SAISIE ASL'!G204=4,L204,"")</f>
        <v/>
      </c>
      <c r="AS204" s="92"/>
      <c r="AT204" s="93"/>
      <c r="AU204" s="89"/>
      <c r="AV204" s="91">
        <f>IF('SAISIE ASL'!G204=5,H204,"")</f>
        <v>1</v>
      </c>
      <c r="AW204" s="91"/>
      <c r="AX204" s="91">
        <f>IF('SAISIE ASL'!G204=5,J204,"")</f>
        <v>0</v>
      </c>
      <c r="AY204" s="91"/>
      <c r="AZ204" s="91">
        <f>IF('SAISIE ASL'!G204=5,L204,"")</f>
        <v>1</v>
      </c>
      <c r="BA204" s="92"/>
      <c r="BB204" s="93"/>
      <c r="BC204" s="89"/>
      <c r="BD204" s="91" t="str">
        <f>IF('SAISIE ASL'!A204=31,H204,"")</f>
        <v/>
      </c>
      <c r="BE204" s="91"/>
      <c r="BF204" s="91" t="str">
        <f>IF('SAISIE ASL'!A204=31,J204,"")</f>
        <v/>
      </c>
      <c r="BG204" s="91"/>
      <c r="BH204" s="91" t="str">
        <f>IF('SAISIE ASL'!A204=31,L204,"")</f>
        <v/>
      </c>
      <c r="BI204" s="92"/>
      <c r="BJ204" s="93"/>
      <c r="BK204" s="94"/>
      <c r="BL204" s="91" t="str">
        <f>IF('SAISIE ASL'!A204=32,H204,"")</f>
        <v/>
      </c>
      <c r="BM204" s="91"/>
      <c r="BN204" s="91" t="str">
        <f>IF('SAISIE ASL'!A204=32,J204,"")</f>
        <v/>
      </c>
      <c r="BO204" s="91"/>
      <c r="BP204" s="91" t="str">
        <f>IF('SAISIE ASL'!A204=32,L204,"")</f>
        <v/>
      </c>
      <c r="BQ204" s="92"/>
      <c r="BR204" s="93"/>
      <c r="BS204" s="85"/>
      <c r="BT204" s="91" t="str">
        <f>IF('SAISIE ASL'!A204=33,H204,"")</f>
        <v/>
      </c>
      <c r="BU204" s="91"/>
      <c r="BV204" s="91" t="str">
        <f>IF('SAISIE ASL'!A204=33,J204,"")</f>
        <v/>
      </c>
      <c r="BW204" s="91"/>
      <c r="BX204" s="91" t="str">
        <f>IF('SAISIE ASL'!A204=33,L204,"")</f>
        <v/>
      </c>
      <c r="BY204" s="92"/>
      <c r="BZ204" s="93"/>
    </row>
    <row r="205" spans="1:78" ht="15" x14ac:dyDescent="0.2">
      <c r="A205">
        <f>'SAISIE ASL'!J205</f>
        <v>75</v>
      </c>
      <c r="B205">
        <f>'SAISIE ASL'!K205</f>
        <v>175</v>
      </c>
      <c r="C205" t="str">
        <f>'SAISIE ASL'!L205</f>
        <v xml:space="preserve">En cas d'oubli de la part du client, les équipements (casques, lunettes, etc.) peuvent être prêtés ou loués au client si le professionnel fournit sytématiquement les équipements ou le professionnel oriente vers le magasin le plus proche. </v>
      </c>
      <c r="D205">
        <f>'SAISIE ASL'!M205</f>
        <v>1</v>
      </c>
      <c r="E205" t="str">
        <f>'SAISIE ASL'!N205</f>
        <v>OUI</v>
      </c>
      <c r="F205" s="89">
        <f>'SAISIE ASL'!M205</f>
        <v>1</v>
      </c>
      <c r="G205" s="89">
        <f>IF('SAISIE ASL'!N205="OUI",1,IF('SAISIE ASL'!N205="NON",0,IF('SAISIE ASL'!N205="Non Mesuré","",0)))</f>
        <v>1</v>
      </c>
      <c r="H205" s="89">
        <f>IF('SAISIE ASL'!N205&lt;&gt;"Non Mesuré",F205*G205,"")</f>
        <v>1</v>
      </c>
      <c r="I205" s="89"/>
      <c r="J205" s="89">
        <f>IF('SAISIE ASL'!N205="Non Mesuré",F205,0)</f>
        <v>0</v>
      </c>
      <c r="K205" s="89"/>
      <c r="L205" s="89">
        <f t="shared" si="12"/>
        <v>1</v>
      </c>
      <c r="M205" s="89"/>
      <c r="N205" s="90"/>
      <c r="O205" s="90"/>
      <c r="P205" s="91" t="str">
        <f>IF('SAISIE ASL'!G205=1,H205,"")</f>
        <v/>
      </c>
      <c r="Q205" s="91"/>
      <c r="R205" s="91" t="str">
        <f>IF('SAISIE ASL'!G205=1,J205,"")</f>
        <v/>
      </c>
      <c r="S205" s="91"/>
      <c r="T205" s="91" t="str">
        <f>IF('SAISIE ASL'!G205=1,L205,"")</f>
        <v/>
      </c>
      <c r="U205" s="92"/>
      <c r="V205" s="93"/>
      <c r="W205" s="91"/>
      <c r="X205" s="91" t="str">
        <f>IF('SAISIE ASL'!G205=2,H205,"")</f>
        <v/>
      </c>
      <c r="Y205" s="91"/>
      <c r="Z205" s="91" t="str">
        <f>IF('SAISIE ASL'!G205=2,J205,"")</f>
        <v/>
      </c>
      <c r="AA205" s="91"/>
      <c r="AB205" s="91" t="str">
        <f>IF('SAISIE ASL'!G205=2,L205,"")</f>
        <v/>
      </c>
      <c r="AC205" s="92"/>
      <c r="AD205" s="93"/>
      <c r="AE205" s="91"/>
      <c r="AF205" s="91" t="str">
        <f>IF('SAISIE ASL'!G205=3,H205,"")</f>
        <v/>
      </c>
      <c r="AG205" s="91"/>
      <c r="AH205" s="91" t="str">
        <f>IF('SAISIE ASL'!G205=3,J205,"")</f>
        <v/>
      </c>
      <c r="AI205" s="91"/>
      <c r="AJ205" s="91" t="str">
        <f>IF('SAISIE ASL'!G205=3,L205,"")</f>
        <v/>
      </c>
      <c r="AK205" s="92"/>
      <c r="AL205" s="93"/>
      <c r="AM205" s="91"/>
      <c r="AN205" s="91" t="str">
        <f>IF('SAISIE ASL'!G205=4,H205,"")</f>
        <v/>
      </c>
      <c r="AO205" s="91"/>
      <c r="AP205" s="91" t="str">
        <f>IF('SAISIE ASL'!G205=4,J205,"")</f>
        <v/>
      </c>
      <c r="AQ205" s="91"/>
      <c r="AR205" s="91" t="str">
        <f>IF('SAISIE ASL'!G205=4,L205,"")</f>
        <v/>
      </c>
      <c r="AS205" s="92"/>
      <c r="AT205" s="93"/>
      <c r="AU205" s="89"/>
      <c r="AV205" s="91">
        <f>IF('SAISIE ASL'!G205=5,H205,"")</f>
        <v>1</v>
      </c>
      <c r="AW205" s="91"/>
      <c r="AX205" s="91">
        <f>IF('SAISIE ASL'!G205=5,J205,"")</f>
        <v>0</v>
      </c>
      <c r="AY205" s="91"/>
      <c r="AZ205" s="91">
        <f>IF('SAISIE ASL'!G205=5,L205,"")</f>
        <v>1</v>
      </c>
      <c r="BA205" s="92"/>
      <c r="BB205" s="93"/>
      <c r="BC205" s="89"/>
      <c r="BD205" s="91" t="str">
        <f>IF('SAISIE ASL'!A205=31,H205,"")</f>
        <v/>
      </c>
      <c r="BE205" s="91"/>
      <c r="BF205" s="91" t="str">
        <f>IF('SAISIE ASL'!A205=31,J205,"")</f>
        <v/>
      </c>
      <c r="BG205" s="91"/>
      <c r="BH205" s="91" t="str">
        <f>IF('SAISIE ASL'!A205=31,L205,"")</f>
        <v/>
      </c>
      <c r="BI205" s="92"/>
      <c r="BJ205" s="93"/>
      <c r="BK205" s="94"/>
      <c r="BL205" s="91" t="str">
        <f>IF('SAISIE ASL'!A205=32,H205,"")</f>
        <v/>
      </c>
      <c r="BM205" s="91"/>
      <c r="BN205" s="91" t="str">
        <f>IF('SAISIE ASL'!A205=32,J205,"")</f>
        <v/>
      </c>
      <c r="BO205" s="91"/>
      <c r="BP205" s="91" t="str">
        <f>IF('SAISIE ASL'!A205=32,L205,"")</f>
        <v/>
      </c>
      <c r="BQ205" s="92"/>
      <c r="BR205" s="93"/>
      <c r="BS205" s="85"/>
      <c r="BT205" s="91" t="str">
        <f>IF('SAISIE ASL'!A205=33,H205,"")</f>
        <v/>
      </c>
      <c r="BU205" s="91"/>
      <c r="BV205" s="91" t="str">
        <f>IF('SAISIE ASL'!A205=33,J205,"")</f>
        <v/>
      </c>
      <c r="BW205" s="91"/>
      <c r="BX205" s="91" t="str">
        <f>IF('SAISIE ASL'!A205=33,L205,"")</f>
        <v/>
      </c>
      <c r="BY205" s="92"/>
      <c r="BZ205" s="93"/>
    </row>
    <row r="206" spans="1:78" ht="15" x14ac:dyDescent="0.2">
      <c r="A206">
        <f>'SAISIE ASL'!J206</f>
        <v>75</v>
      </c>
      <c r="B206">
        <f>'SAISIE ASL'!K206</f>
        <v>176</v>
      </c>
      <c r="C206" t="str">
        <f>'SAISIE ASL'!L206</f>
        <v>Présence d’un carnet de suivi du remplacement du matériel</v>
      </c>
      <c r="D206">
        <f>'SAISIE ASL'!M206</f>
        <v>1</v>
      </c>
      <c r="E206" t="str">
        <f>'SAISIE ASL'!N206</f>
        <v>OUI</v>
      </c>
      <c r="F206" s="89">
        <f>'SAISIE ASL'!M206</f>
        <v>1</v>
      </c>
      <c r="G206" s="89">
        <f>IF('SAISIE ASL'!N206="OUI",1,IF('SAISIE ASL'!N206="NON",0,IF('SAISIE ASL'!N206="Non Mesuré","",0)))</f>
        <v>1</v>
      </c>
      <c r="H206" s="89">
        <f>IF('SAISIE ASL'!N206&lt;&gt;"Non Mesuré",F206*G206,"")</f>
        <v>1</v>
      </c>
      <c r="I206" s="89"/>
      <c r="J206" s="89">
        <f>IF('SAISIE ASL'!N206="Non Mesuré",F206,0)</f>
        <v>0</v>
      </c>
      <c r="K206" s="89"/>
      <c r="L206" s="89">
        <f t="shared" si="12"/>
        <v>1</v>
      </c>
      <c r="M206" s="89"/>
      <c r="N206" s="90"/>
      <c r="O206" s="90"/>
      <c r="P206" s="91" t="str">
        <f>IF('SAISIE ASL'!G206=1,H206,"")</f>
        <v/>
      </c>
      <c r="Q206" s="91"/>
      <c r="R206" s="91" t="str">
        <f>IF('SAISIE ASL'!G206=1,J206,"")</f>
        <v/>
      </c>
      <c r="S206" s="91"/>
      <c r="T206" s="91" t="str">
        <f>IF('SAISIE ASL'!G206=1,L206,"")</f>
        <v/>
      </c>
      <c r="U206" s="92"/>
      <c r="V206" s="93"/>
      <c r="W206" s="91"/>
      <c r="X206" s="91" t="str">
        <f>IF('SAISIE ASL'!G206=2,H206,"")</f>
        <v/>
      </c>
      <c r="Y206" s="91"/>
      <c r="Z206" s="91" t="str">
        <f>IF('SAISIE ASL'!G206=2,J206,"")</f>
        <v/>
      </c>
      <c r="AA206" s="91"/>
      <c r="AB206" s="91" t="str">
        <f>IF('SAISIE ASL'!G206=2,L206,"")</f>
        <v/>
      </c>
      <c r="AC206" s="92"/>
      <c r="AD206" s="93"/>
      <c r="AE206" s="91"/>
      <c r="AF206" s="91" t="str">
        <f>IF('SAISIE ASL'!G206=3,H206,"")</f>
        <v/>
      </c>
      <c r="AG206" s="91"/>
      <c r="AH206" s="91" t="str">
        <f>IF('SAISIE ASL'!G206=3,J206,"")</f>
        <v/>
      </c>
      <c r="AI206" s="91"/>
      <c r="AJ206" s="91" t="str">
        <f>IF('SAISIE ASL'!G206=3,L206,"")</f>
        <v/>
      </c>
      <c r="AK206" s="92"/>
      <c r="AL206" s="93"/>
      <c r="AM206" s="91"/>
      <c r="AN206" s="91" t="str">
        <f>IF('SAISIE ASL'!G206=4,H206,"")</f>
        <v/>
      </c>
      <c r="AO206" s="91"/>
      <c r="AP206" s="91" t="str">
        <f>IF('SAISIE ASL'!G206=4,J206,"")</f>
        <v/>
      </c>
      <c r="AQ206" s="91"/>
      <c r="AR206" s="91" t="str">
        <f>IF('SAISIE ASL'!G206=4,L206,"")</f>
        <v/>
      </c>
      <c r="AS206" s="92"/>
      <c r="AT206" s="93"/>
      <c r="AU206" s="89"/>
      <c r="AV206" s="91">
        <f>IF('SAISIE ASL'!G206=5,H206,"")</f>
        <v>1</v>
      </c>
      <c r="AW206" s="91"/>
      <c r="AX206" s="91">
        <f>IF('SAISIE ASL'!G206=5,J206,"")</f>
        <v>0</v>
      </c>
      <c r="AY206" s="91"/>
      <c r="AZ206" s="91">
        <f>IF('SAISIE ASL'!G206=5,L206,"")</f>
        <v>1</v>
      </c>
      <c r="BA206" s="92"/>
      <c r="BB206" s="93"/>
      <c r="BC206" s="89"/>
      <c r="BD206" s="91" t="str">
        <f>IF('SAISIE ASL'!A206=31,H206,"")</f>
        <v/>
      </c>
      <c r="BE206" s="91"/>
      <c r="BF206" s="91" t="str">
        <f>IF('SAISIE ASL'!A206=31,J206,"")</f>
        <v/>
      </c>
      <c r="BG206" s="91"/>
      <c r="BH206" s="91" t="str">
        <f>IF('SAISIE ASL'!A206=31,L206,"")</f>
        <v/>
      </c>
      <c r="BI206" s="92"/>
      <c r="BJ206" s="93"/>
      <c r="BK206" s="94"/>
      <c r="BL206" s="91" t="str">
        <f>IF('SAISIE ASL'!A206=32,H206,"")</f>
        <v/>
      </c>
      <c r="BM206" s="91"/>
      <c r="BN206" s="91" t="str">
        <f>IF('SAISIE ASL'!A206=32,J206,"")</f>
        <v/>
      </c>
      <c r="BO206" s="91"/>
      <c r="BP206" s="91" t="str">
        <f>IF('SAISIE ASL'!A206=32,L206,"")</f>
        <v/>
      </c>
      <c r="BQ206" s="92"/>
      <c r="BR206" s="93"/>
      <c r="BS206" s="85"/>
      <c r="BT206" s="91" t="str">
        <f>IF('SAISIE ASL'!A206=33,H206,"")</f>
        <v/>
      </c>
      <c r="BU206" s="91"/>
      <c r="BV206" s="91" t="str">
        <f>IF('SAISIE ASL'!A206=33,J206,"")</f>
        <v/>
      </c>
      <c r="BW206" s="91"/>
      <c r="BX206" s="91" t="str">
        <f>IF('SAISIE ASL'!A206=33,L206,"")</f>
        <v/>
      </c>
      <c r="BY206" s="92"/>
      <c r="BZ206" s="93"/>
    </row>
    <row r="207" spans="1:78" ht="15" x14ac:dyDescent="0.2">
      <c r="A207">
        <f>'SAISIE ASL'!J207</f>
        <v>75</v>
      </c>
      <c r="B207">
        <f>'SAISIE ASL'!K207</f>
        <v>177</v>
      </c>
      <c r="C207" t="str">
        <f>'SAISIE ASL'!L207</f>
        <v>Le matériel est adapté à la morphologie du client.</v>
      </c>
      <c r="D207">
        <f>'SAISIE ASL'!M207</f>
        <v>1</v>
      </c>
      <c r="E207" t="str">
        <f>'SAISIE ASL'!N207</f>
        <v>OUI</v>
      </c>
      <c r="F207" s="89">
        <f>'SAISIE ASL'!M207</f>
        <v>1</v>
      </c>
      <c r="G207" s="89">
        <f>IF('SAISIE ASL'!N207="OUI",1,IF('SAISIE ASL'!N207="NON",0,IF('SAISIE ASL'!N207="Non Mesuré","",0)))</f>
        <v>1</v>
      </c>
      <c r="H207" s="89">
        <f>IF('SAISIE ASL'!N207&lt;&gt;"Non Mesuré",F207*G207,"")</f>
        <v>1</v>
      </c>
      <c r="I207" s="89"/>
      <c r="J207" s="89">
        <f>IF('SAISIE ASL'!N207="Non Mesuré",F207,0)</f>
        <v>0</v>
      </c>
      <c r="K207" s="89"/>
      <c r="L207" s="89">
        <f t="shared" si="12"/>
        <v>1</v>
      </c>
      <c r="M207" s="89"/>
      <c r="N207" s="90"/>
      <c r="O207" s="90"/>
      <c r="P207" s="91" t="str">
        <f>IF('SAISIE ASL'!G207=1,H207,"")</f>
        <v/>
      </c>
      <c r="Q207" s="91"/>
      <c r="R207" s="91" t="str">
        <f>IF('SAISIE ASL'!G207=1,J207,"")</f>
        <v/>
      </c>
      <c r="S207" s="91"/>
      <c r="T207" s="91" t="str">
        <f>IF('SAISIE ASL'!G207=1,L207,"")</f>
        <v/>
      </c>
      <c r="U207" s="92"/>
      <c r="V207" s="93"/>
      <c r="W207" s="91"/>
      <c r="X207" s="91" t="str">
        <f>IF('SAISIE ASL'!G207=2,H207,"")</f>
        <v/>
      </c>
      <c r="Y207" s="91"/>
      <c r="Z207" s="91" t="str">
        <f>IF('SAISIE ASL'!G207=2,J207,"")</f>
        <v/>
      </c>
      <c r="AA207" s="91"/>
      <c r="AB207" s="91" t="str">
        <f>IF('SAISIE ASL'!G207=2,L207,"")</f>
        <v/>
      </c>
      <c r="AC207" s="92"/>
      <c r="AD207" s="93"/>
      <c r="AE207" s="91"/>
      <c r="AF207" s="91" t="str">
        <f>IF('SAISIE ASL'!G207=3,H207,"")</f>
        <v/>
      </c>
      <c r="AG207" s="91"/>
      <c r="AH207" s="91" t="str">
        <f>IF('SAISIE ASL'!G207=3,J207,"")</f>
        <v/>
      </c>
      <c r="AI207" s="91"/>
      <c r="AJ207" s="91" t="str">
        <f>IF('SAISIE ASL'!G207=3,L207,"")</f>
        <v/>
      </c>
      <c r="AK207" s="92"/>
      <c r="AL207" s="93"/>
      <c r="AM207" s="91"/>
      <c r="AN207" s="91" t="str">
        <f>IF('SAISIE ASL'!G207=4,H207,"")</f>
        <v/>
      </c>
      <c r="AO207" s="91"/>
      <c r="AP207" s="91" t="str">
        <f>IF('SAISIE ASL'!G207=4,J207,"")</f>
        <v/>
      </c>
      <c r="AQ207" s="91"/>
      <c r="AR207" s="91" t="str">
        <f>IF('SAISIE ASL'!G207=4,L207,"")</f>
        <v/>
      </c>
      <c r="AS207" s="92"/>
      <c r="AT207" s="93"/>
      <c r="AU207" s="89"/>
      <c r="AV207" s="91">
        <f>IF('SAISIE ASL'!G207=5,H207,"")</f>
        <v>1</v>
      </c>
      <c r="AW207" s="91"/>
      <c r="AX207" s="91">
        <f>IF('SAISIE ASL'!G207=5,J207,"")</f>
        <v>0</v>
      </c>
      <c r="AY207" s="91"/>
      <c r="AZ207" s="91">
        <f>IF('SAISIE ASL'!G207=5,L207,"")</f>
        <v>1</v>
      </c>
      <c r="BA207" s="92"/>
      <c r="BB207" s="93"/>
      <c r="BC207" s="89"/>
      <c r="BD207" s="91" t="str">
        <f>IF('SAISIE ASL'!A207=31,H207,"")</f>
        <v/>
      </c>
      <c r="BE207" s="91"/>
      <c r="BF207" s="91" t="str">
        <f>IF('SAISIE ASL'!A207=31,J207,"")</f>
        <v/>
      </c>
      <c r="BG207" s="91"/>
      <c r="BH207" s="91" t="str">
        <f>IF('SAISIE ASL'!A207=31,L207,"")</f>
        <v/>
      </c>
      <c r="BI207" s="92"/>
      <c r="BJ207" s="93"/>
      <c r="BK207" s="94"/>
      <c r="BL207" s="91" t="str">
        <f>IF('SAISIE ASL'!A207=32,H207,"")</f>
        <v/>
      </c>
      <c r="BM207" s="91"/>
      <c r="BN207" s="91" t="str">
        <f>IF('SAISIE ASL'!A207=32,J207,"")</f>
        <v/>
      </c>
      <c r="BO207" s="91"/>
      <c r="BP207" s="91" t="str">
        <f>IF('SAISIE ASL'!A207=32,L207,"")</f>
        <v/>
      </c>
      <c r="BQ207" s="92"/>
      <c r="BR207" s="93"/>
      <c r="BS207" s="85"/>
      <c r="BT207" s="91" t="str">
        <f>IF('SAISIE ASL'!A207=33,H207,"")</f>
        <v/>
      </c>
      <c r="BU207" s="91"/>
      <c r="BV207" s="91" t="str">
        <f>IF('SAISIE ASL'!A207=33,J207,"")</f>
        <v/>
      </c>
      <c r="BW207" s="91"/>
      <c r="BX207" s="91" t="str">
        <f>IF('SAISIE ASL'!A207=33,L207,"")</f>
        <v/>
      </c>
      <c r="BY207" s="92"/>
      <c r="BZ207" s="93"/>
    </row>
    <row r="208" spans="1:78" ht="15" x14ac:dyDescent="0.2">
      <c r="A208">
        <f>'SAISIE ASL'!J208</f>
        <v>37</v>
      </c>
      <c r="B208">
        <f>'SAISIE ASL'!K208</f>
        <v>178</v>
      </c>
      <c r="C208" t="str">
        <f>'SAISIE ASL'!L208</f>
        <v>Le matériel est remis sec et prêt à l'emploi.</v>
      </c>
      <c r="D208">
        <f>'SAISIE ASL'!M208</f>
        <v>1</v>
      </c>
      <c r="E208" t="str">
        <f>'SAISIE ASL'!N208</f>
        <v>OUI</v>
      </c>
      <c r="F208" s="89">
        <f>'SAISIE ASL'!M208</f>
        <v>1</v>
      </c>
      <c r="G208" s="89">
        <f>IF('SAISIE ASL'!N208="OUI",1,IF('SAISIE ASL'!N208="NON",0,IF('SAISIE ASL'!N208="Non Mesuré","",0)))</f>
        <v>1</v>
      </c>
      <c r="H208" s="89">
        <f>IF('SAISIE ASL'!N208&lt;&gt;"Non Mesuré",F208*G208,"")</f>
        <v>1</v>
      </c>
      <c r="I208" s="89"/>
      <c r="J208" s="89">
        <f>IF('SAISIE ASL'!N208="Non Mesuré",F208,0)</f>
        <v>0</v>
      </c>
      <c r="K208" s="89"/>
      <c r="L208" s="89">
        <f t="shared" si="12"/>
        <v>1</v>
      </c>
      <c r="M208" s="89"/>
      <c r="N208" s="90"/>
      <c r="O208" s="90"/>
      <c r="P208" s="91" t="str">
        <f>IF('SAISIE ASL'!G208=1,H208,"")</f>
        <v/>
      </c>
      <c r="Q208" s="91"/>
      <c r="R208" s="91" t="str">
        <f>IF('SAISIE ASL'!G208=1,J208,"")</f>
        <v/>
      </c>
      <c r="S208" s="91"/>
      <c r="T208" s="91" t="str">
        <f>IF('SAISIE ASL'!G208=1,L208,"")</f>
        <v/>
      </c>
      <c r="U208" s="92"/>
      <c r="V208" s="93"/>
      <c r="W208" s="91"/>
      <c r="X208" s="91" t="str">
        <f>IF('SAISIE ASL'!G208=2,H208,"")</f>
        <v/>
      </c>
      <c r="Y208" s="91"/>
      <c r="Z208" s="91" t="str">
        <f>IF('SAISIE ASL'!G208=2,J208,"")</f>
        <v/>
      </c>
      <c r="AA208" s="91"/>
      <c r="AB208" s="91" t="str">
        <f>IF('SAISIE ASL'!G208=2,L208,"")</f>
        <v/>
      </c>
      <c r="AC208" s="92"/>
      <c r="AD208" s="93"/>
      <c r="AE208" s="91"/>
      <c r="AF208" s="91" t="str">
        <f>IF('SAISIE ASL'!G208=3,H208,"")</f>
        <v/>
      </c>
      <c r="AG208" s="91"/>
      <c r="AH208" s="91" t="str">
        <f>IF('SAISIE ASL'!G208=3,J208,"")</f>
        <v/>
      </c>
      <c r="AI208" s="91"/>
      <c r="AJ208" s="91" t="str">
        <f>IF('SAISIE ASL'!G208=3,L208,"")</f>
        <v/>
      </c>
      <c r="AK208" s="92"/>
      <c r="AL208" s="93"/>
      <c r="AM208" s="91"/>
      <c r="AN208" s="91" t="str">
        <f>IF('SAISIE ASL'!G208=4,H208,"")</f>
        <v/>
      </c>
      <c r="AO208" s="91"/>
      <c r="AP208" s="91" t="str">
        <f>IF('SAISIE ASL'!G208=4,J208,"")</f>
        <v/>
      </c>
      <c r="AQ208" s="91"/>
      <c r="AR208" s="91" t="str">
        <f>IF('SAISIE ASL'!G208=4,L208,"")</f>
        <v/>
      </c>
      <c r="AS208" s="92"/>
      <c r="AT208" s="93"/>
      <c r="AU208" s="89"/>
      <c r="AV208" s="91">
        <f>IF('SAISIE ASL'!G208=5,H208,"")</f>
        <v>1</v>
      </c>
      <c r="AW208" s="91"/>
      <c r="AX208" s="91">
        <f>IF('SAISIE ASL'!G208=5,J208,"")</f>
        <v>0</v>
      </c>
      <c r="AY208" s="91"/>
      <c r="AZ208" s="91">
        <f>IF('SAISIE ASL'!G208=5,L208,"")</f>
        <v>1</v>
      </c>
      <c r="BA208" s="92"/>
      <c r="BB208" s="93"/>
      <c r="BC208" s="89"/>
      <c r="BD208" s="91" t="str">
        <f>IF('SAISIE ASL'!A208=31,H208,"")</f>
        <v/>
      </c>
      <c r="BE208" s="91"/>
      <c r="BF208" s="91" t="str">
        <f>IF('SAISIE ASL'!A208=31,J208,"")</f>
        <v/>
      </c>
      <c r="BG208" s="91"/>
      <c r="BH208" s="91" t="str">
        <f>IF('SAISIE ASL'!A208=31,L208,"")</f>
        <v/>
      </c>
      <c r="BI208" s="92"/>
      <c r="BJ208" s="93"/>
      <c r="BK208" s="94"/>
      <c r="BL208" s="91" t="str">
        <f>IF('SAISIE ASL'!A208=32,H208,"")</f>
        <v/>
      </c>
      <c r="BM208" s="91"/>
      <c r="BN208" s="91" t="str">
        <f>IF('SAISIE ASL'!A208=32,J208,"")</f>
        <v/>
      </c>
      <c r="BO208" s="91"/>
      <c r="BP208" s="91" t="str">
        <f>IF('SAISIE ASL'!A208=32,L208,"")</f>
        <v/>
      </c>
      <c r="BQ208" s="92"/>
      <c r="BR208" s="93"/>
      <c r="BS208" s="85"/>
      <c r="BT208" s="91" t="str">
        <f>IF('SAISIE ASL'!A208=33,H208,"")</f>
        <v/>
      </c>
      <c r="BU208" s="91"/>
      <c r="BV208" s="91" t="str">
        <f>IF('SAISIE ASL'!A208=33,J208,"")</f>
        <v/>
      </c>
      <c r="BW208" s="91"/>
      <c r="BX208" s="91" t="str">
        <f>IF('SAISIE ASL'!A208=33,L208,"")</f>
        <v/>
      </c>
      <c r="BY208" s="92"/>
      <c r="BZ208" s="93"/>
    </row>
    <row r="209" spans="1:78" ht="15" x14ac:dyDescent="0.2">
      <c r="A209">
        <f>'SAISIE ASL'!J209</f>
        <v>37</v>
      </c>
      <c r="B209">
        <f>'SAISIE ASL'!K209</f>
        <v>179</v>
      </c>
      <c r="C209" t="str">
        <f>'SAISIE ASL'!L209</f>
        <v>Une trousse de secours est disponible.</v>
      </c>
      <c r="D209">
        <f>'SAISIE ASL'!M209</f>
        <v>3</v>
      </c>
      <c r="E209" t="str">
        <f>'SAISIE ASL'!N209</f>
        <v>OUI</v>
      </c>
      <c r="F209" s="89">
        <f>'SAISIE ASL'!M209</f>
        <v>3</v>
      </c>
      <c r="G209" s="89">
        <f>IF('SAISIE ASL'!N209="OUI",1,IF('SAISIE ASL'!N209="NON",0,IF('SAISIE ASL'!N209="Non Mesuré","",0)))</f>
        <v>1</v>
      </c>
      <c r="H209" s="89">
        <f>IF('SAISIE ASL'!N209&lt;&gt;"Non Mesuré",F209*G209,"")</f>
        <v>3</v>
      </c>
      <c r="I209" s="89"/>
      <c r="J209" s="89">
        <f>IF('SAISIE ASL'!N209="Non Mesuré",F209,0)</f>
        <v>0</v>
      </c>
      <c r="K209" s="89"/>
      <c r="L209" s="89">
        <f t="shared" si="12"/>
        <v>3</v>
      </c>
      <c r="M209" s="89"/>
      <c r="N209" s="90"/>
      <c r="O209" s="90"/>
      <c r="P209" s="91" t="str">
        <f>IF('SAISIE ASL'!G209=1,H209,"")</f>
        <v/>
      </c>
      <c r="Q209" s="91"/>
      <c r="R209" s="91" t="str">
        <f>IF('SAISIE ASL'!G209=1,J209,"")</f>
        <v/>
      </c>
      <c r="S209" s="91"/>
      <c r="T209" s="91" t="str">
        <f>IF('SAISIE ASL'!G209=1,L209,"")</f>
        <v/>
      </c>
      <c r="U209" s="92"/>
      <c r="V209" s="93"/>
      <c r="W209" s="91"/>
      <c r="X209" s="91" t="str">
        <f>IF('SAISIE ASL'!G209=2,H209,"")</f>
        <v/>
      </c>
      <c r="Y209" s="91"/>
      <c r="Z209" s="91" t="str">
        <f>IF('SAISIE ASL'!G209=2,J209,"")</f>
        <v/>
      </c>
      <c r="AA209" s="91"/>
      <c r="AB209" s="91" t="str">
        <f>IF('SAISIE ASL'!G209=2,L209,"")</f>
        <v/>
      </c>
      <c r="AC209" s="92"/>
      <c r="AD209" s="93"/>
      <c r="AE209" s="91"/>
      <c r="AF209" s="91" t="str">
        <f>IF('SAISIE ASL'!G209=3,H209,"")</f>
        <v/>
      </c>
      <c r="AG209" s="91"/>
      <c r="AH209" s="91" t="str">
        <f>IF('SAISIE ASL'!G209=3,J209,"")</f>
        <v/>
      </c>
      <c r="AI209" s="91"/>
      <c r="AJ209" s="91" t="str">
        <f>IF('SAISIE ASL'!G209=3,L209,"")</f>
        <v/>
      </c>
      <c r="AK209" s="92"/>
      <c r="AL209" s="93"/>
      <c r="AM209" s="91"/>
      <c r="AN209" s="91" t="str">
        <f>IF('SAISIE ASL'!G209=4,H209,"")</f>
        <v/>
      </c>
      <c r="AO209" s="91"/>
      <c r="AP209" s="91" t="str">
        <f>IF('SAISIE ASL'!G209=4,J209,"")</f>
        <v/>
      </c>
      <c r="AQ209" s="91"/>
      <c r="AR209" s="91" t="str">
        <f>IF('SAISIE ASL'!G209=4,L209,"")</f>
        <v/>
      </c>
      <c r="AS209" s="92"/>
      <c r="AT209" s="93"/>
      <c r="AU209" s="89"/>
      <c r="AV209" s="91">
        <f>IF('SAISIE ASL'!G209=5,H209,"")</f>
        <v>3</v>
      </c>
      <c r="AW209" s="91"/>
      <c r="AX209" s="91">
        <f>IF('SAISIE ASL'!G209=5,J209,"")</f>
        <v>0</v>
      </c>
      <c r="AY209" s="91"/>
      <c r="AZ209" s="91">
        <f>IF('SAISIE ASL'!G209=5,L209,"")</f>
        <v>3</v>
      </c>
      <c r="BA209" s="92"/>
      <c r="BB209" s="93"/>
      <c r="BC209" s="89"/>
      <c r="BD209" s="91" t="str">
        <f>IF('SAISIE ASL'!A209=31,H209,"")</f>
        <v/>
      </c>
      <c r="BE209" s="91"/>
      <c r="BF209" s="91" t="str">
        <f>IF('SAISIE ASL'!A209=31,J209,"")</f>
        <v/>
      </c>
      <c r="BG209" s="91"/>
      <c r="BH209" s="91" t="str">
        <f>IF('SAISIE ASL'!A209=31,L209,"")</f>
        <v/>
      </c>
      <c r="BI209" s="92"/>
      <c r="BJ209" s="93"/>
      <c r="BK209" s="94"/>
      <c r="BL209" s="91" t="str">
        <f>IF('SAISIE ASL'!A209=32,H209,"")</f>
        <v/>
      </c>
      <c r="BM209" s="91"/>
      <c r="BN209" s="91" t="str">
        <f>IF('SAISIE ASL'!A209=32,J209,"")</f>
        <v/>
      </c>
      <c r="BO209" s="91"/>
      <c r="BP209" s="91" t="str">
        <f>IF('SAISIE ASL'!A209=32,L209,"")</f>
        <v/>
      </c>
      <c r="BQ209" s="92"/>
      <c r="BR209" s="93"/>
      <c r="BS209" s="85"/>
      <c r="BT209" s="91" t="str">
        <f>IF('SAISIE ASL'!A209=33,H209,"")</f>
        <v/>
      </c>
      <c r="BU209" s="91"/>
      <c r="BV209" s="91" t="str">
        <f>IF('SAISIE ASL'!A209=33,J209,"")</f>
        <v/>
      </c>
      <c r="BW209" s="91"/>
      <c r="BX209" s="91" t="str">
        <f>IF('SAISIE ASL'!A209=33,L209,"")</f>
        <v/>
      </c>
      <c r="BY209" s="92"/>
      <c r="BZ209" s="93"/>
    </row>
    <row r="210" spans="1:78" ht="15" x14ac:dyDescent="0.2">
      <c r="A210">
        <f>'SAISIE ASL'!J210</f>
        <v>75</v>
      </c>
      <c r="B210">
        <f>'SAISIE ASL'!K210</f>
        <v>180</v>
      </c>
      <c r="C210" t="str">
        <f>'SAISIE ASL'!L210</f>
        <v>Le guide détient une paire de jumelles et / ou une longue-vue qu'il prête aux participants.</v>
      </c>
      <c r="D210">
        <f>'SAISIE ASL'!M210</f>
        <v>3</v>
      </c>
      <c r="E210" t="str">
        <f>'SAISIE ASL'!N210</f>
        <v>OUI</v>
      </c>
      <c r="F210" s="89">
        <f>'SAISIE ASL'!M210</f>
        <v>3</v>
      </c>
      <c r="G210" s="89">
        <f>IF('SAISIE ASL'!N210="OUI",1,IF('SAISIE ASL'!N210="NON",0,IF('SAISIE ASL'!N210="Non Mesuré","",0)))</f>
        <v>1</v>
      </c>
      <c r="H210" s="89">
        <f>IF('SAISIE ASL'!N210&lt;&gt;"Non Mesuré",F210*G210,"")</f>
        <v>3</v>
      </c>
      <c r="I210" s="89"/>
      <c r="J210" s="89">
        <f>IF('SAISIE ASL'!N210="Non Mesuré",F210,0)</f>
        <v>0</v>
      </c>
      <c r="K210" s="89"/>
      <c r="L210" s="89">
        <f t="shared" si="12"/>
        <v>3</v>
      </c>
      <c r="M210" s="89"/>
      <c r="N210" s="90"/>
      <c r="O210" s="90"/>
      <c r="P210" s="89" t="str">
        <f>IF('SAISIE ASL'!G210=1,H210,"")</f>
        <v/>
      </c>
      <c r="Q210" s="89"/>
      <c r="R210" s="89" t="str">
        <f>IF('SAISIE ASL'!G210=1,J210,"")</f>
        <v/>
      </c>
      <c r="S210" s="89"/>
      <c r="T210" s="89" t="str">
        <f>IF('SAISIE ASL'!G210=1,L210,"")</f>
        <v/>
      </c>
      <c r="U210" s="556"/>
      <c r="V210" s="90"/>
      <c r="W210" s="89"/>
      <c r="X210" s="89" t="str">
        <f>IF('SAISIE ASL'!G210=2,H210,"")</f>
        <v/>
      </c>
      <c r="Y210" s="89"/>
      <c r="Z210" s="89" t="str">
        <f>IF('SAISIE ASL'!G210=2,J210,"")</f>
        <v/>
      </c>
      <c r="AA210" s="89"/>
      <c r="AB210" s="89" t="str">
        <f>IF('SAISIE ASL'!G210=2,L210,"")</f>
        <v/>
      </c>
      <c r="AC210" s="556"/>
      <c r="AD210" s="90"/>
      <c r="AE210" s="89"/>
      <c r="AF210" s="89" t="str">
        <f>IF('SAISIE ASL'!G210=3,H210,"")</f>
        <v/>
      </c>
      <c r="AG210" s="89"/>
      <c r="AH210" s="89" t="str">
        <f>IF('SAISIE ASL'!G210=3,J210,"")</f>
        <v/>
      </c>
      <c r="AI210" s="89"/>
      <c r="AJ210" s="89" t="str">
        <f>IF('SAISIE ASL'!G210=3,L210,"")</f>
        <v/>
      </c>
      <c r="AK210" s="556"/>
      <c r="AL210" s="90"/>
      <c r="AM210" s="89"/>
      <c r="AN210" s="89" t="str">
        <f>IF('SAISIE ASL'!G210=4,H210,"")</f>
        <v/>
      </c>
      <c r="AO210" s="89"/>
      <c r="AP210" s="89" t="str">
        <f>IF('SAISIE ASL'!G210=4,J210,"")</f>
        <v/>
      </c>
      <c r="AQ210" s="89"/>
      <c r="AR210" s="89" t="str">
        <f>IF('SAISIE ASL'!G210=4,L210,"")</f>
        <v/>
      </c>
      <c r="AS210" s="556"/>
      <c r="AT210" s="90"/>
      <c r="AU210" s="89"/>
      <c r="AV210" s="89">
        <f>IF('SAISIE ASL'!G210=5,H210,"")</f>
        <v>3</v>
      </c>
      <c r="AW210" s="89"/>
      <c r="AX210" s="89">
        <f>IF('SAISIE ASL'!G210=5,J210,"")</f>
        <v>0</v>
      </c>
      <c r="AY210" s="89"/>
      <c r="AZ210" s="89">
        <f>IF('SAISIE ASL'!G210=5,L210,"")</f>
        <v>3</v>
      </c>
      <c r="BA210" s="556"/>
      <c r="BB210" s="90"/>
      <c r="BC210" s="89"/>
      <c r="BD210" s="89" t="str">
        <f>IF('SAISIE ASL'!A210=31,H210,"")</f>
        <v/>
      </c>
      <c r="BE210" s="89"/>
      <c r="BF210" s="89" t="str">
        <f>IF('SAISIE ASL'!A210=31,J210,"")</f>
        <v/>
      </c>
      <c r="BG210" s="89"/>
      <c r="BH210" s="89" t="str">
        <f>IF('SAISIE ASL'!A210=31,L210,"")</f>
        <v/>
      </c>
      <c r="BI210" s="556"/>
      <c r="BJ210" s="90"/>
      <c r="BK210" s="94"/>
      <c r="BL210" s="89" t="str">
        <f>IF('SAISIE ASL'!A210=32,H210,"")</f>
        <v/>
      </c>
      <c r="BM210" s="89"/>
      <c r="BN210" s="89" t="str">
        <f>IF('SAISIE ASL'!A210=32,J210,"")</f>
        <v/>
      </c>
      <c r="BO210" s="89"/>
      <c r="BP210" s="89" t="str">
        <f>IF('SAISIE ASL'!A210=32,L210,"")</f>
        <v/>
      </c>
      <c r="BQ210" s="556"/>
      <c r="BR210" s="90"/>
      <c r="BS210" s="488"/>
      <c r="BT210" s="89" t="str">
        <f>IF('SAISIE ASL'!A210=33,H210,"")</f>
        <v/>
      </c>
      <c r="BU210" s="89"/>
      <c r="BV210" s="89" t="str">
        <f>IF('SAISIE ASL'!A210=33,J210,"")</f>
        <v/>
      </c>
      <c r="BW210" s="89"/>
      <c r="BX210" s="89" t="str">
        <f>IF('SAISIE ASL'!A210=33,L210,"")</f>
        <v/>
      </c>
      <c r="BY210" s="556"/>
      <c r="BZ210" s="90"/>
    </row>
    <row r="211" spans="1:78" ht="15" x14ac:dyDescent="0.2">
      <c r="A211">
        <f>'SAISIE ASL'!J211</f>
        <v>75</v>
      </c>
      <c r="B211">
        <f>'SAISIE ASL'!K211</f>
        <v>181</v>
      </c>
      <c r="C211" t="str">
        <f>'SAISIE ASL'!L211</f>
        <v>Le guide détient une couverture de survie.</v>
      </c>
      <c r="D211">
        <f>'SAISIE ASL'!M211</f>
        <v>3</v>
      </c>
      <c r="E211" t="str">
        <f>'SAISIE ASL'!N211</f>
        <v>OUI</v>
      </c>
      <c r="F211" s="89">
        <f>'SAISIE ASL'!M211</f>
        <v>3</v>
      </c>
      <c r="G211" s="89">
        <f>IF('SAISIE ASL'!N211="OUI",1,IF('SAISIE ASL'!N211="NON",0,IF('SAISIE ASL'!N211="Non Mesuré","",0)))</f>
        <v>1</v>
      </c>
      <c r="H211" s="89">
        <f>IF('SAISIE ASL'!N211&lt;&gt;"Non Mesuré",F211*G211,"")</f>
        <v>3</v>
      </c>
      <c r="I211" s="89"/>
      <c r="J211" s="89">
        <f>IF('SAISIE ASL'!N211="Non Mesuré",F211,0)</f>
        <v>0</v>
      </c>
      <c r="K211" s="89"/>
      <c r="L211" s="89">
        <f t="shared" si="12"/>
        <v>3</v>
      </c>
      <c r="M211" s="89"/>
      <c r="N211" s="90"/>
      <c r="O211" s="90"/>
      <c r="P211" s="89" t="str">
        <f>IF('SAISIE ASL'!G211=1,H211,"")</f>
        <v/>
      </c>
      <c r="Q211" s="89"/>
      <c r="R211" s="89" t="str">
        <f>IF('SAISIE ASL'!G211=1,J211,"")</f>
        <v/>
      </c>
      <c r="S211" s="89"/>
      <c r="T211" s="89" t="str">
        <f>IF('SAISIE ASL'!G211=1,L211,"")</f>
        <v/>
      </c>
      <c r="U211" s="556"/>
      <c r="V211" s="90"/>
      <c r="W211" s="89"/>
      <c r="X211" s="89" t="str">
        <f>IF('SAISIE ASL'!G211=2,H211,"")</f>
        <v/>
      </c>
      <c r="Y211" s="89"/>
      <c r="Z211" s="89" t="str">
        <f>IF('SAISIE ASL'!G211=2,J211,"")</f>
        <v/>
      </c>
      <c r="AA211" s="89"/>
      <c r="AB211" s="89" t="str">
        <f>IF('SAISIE ASL'!G211=2,L211,"")</f>
        <v/>
      </c>
      <c r="AC211" s="556"/>
      <c r="AD211" s="90"/>
      <c r="AE211" s="89"/>
      <c r="AF211" s="89" t="str">
        <f>IF('SAISIE ASL'!G211=3,H211,"")</f>
        <v/>
      </c>
      <c r="AG211" s="89"/>
      <c r="AH211" s="89" t="str">
        <f>IF('SAISIE ASL'!G211=3,J211,"")</f>
        <v/>
      </c>
      <c r="AI211" s="89"/>
      <c r="AJ211" s="89" t="str">
        <f>IF('SAISIE ASL'!G211=3,L211,"")</f>
        <v/>
      </c>
      <c r="AK211" s="556"/>
      <c r="AL211" s="90"/>
      <c r="AM211" s="89"/>
      <c r="AN211" s="89" t="str">
        <f>IF('SAISIE ASL'!G211=4,H211,"")</f>
        <v/>
      </c>
      <c r="AO211" s="89"/>
      <c r="AP211" s="89" t="str">
        <f>IF('SAISIE ASL'!G211=4,J211,"")</f>
        <v/>
      </c>
      <c r="AQ211" s="89"/>
      <c r="AR211" s="89" t="str">
        <f>IF('SAISIE ASL'!G211=4,L211,"")</f>
        <v/>
      </c>
      <c r="AS211" s="556"/>
      <c r="AT211" s="90"/>
      <c r="AU211" s="89"/>
      <c r="AV211" s="89">
        <f>IF('SAISIE ASL'!G211=5,H211,"")</f>
        <v>3</v>
      </c>
      <c r="AW211" s="89"/>
      <c r="AX211" s="89">
        <f>IF('SAISIE ASL'!G211=5,J211,"")</f>
        <v>0</v>
      </c>
      <c r="AY211" s="89"/>
      <c r="AZ211" s="89">
        <f>IF('SAISIE ASL'!G211=5,L211,"")</f>
        <v>3</v>
      </c>
      <c r="BA211" s="556"/>
      <c r="BB211" s="90"/>
      <c r="BC211" s="89"/>
      <c r="BD211" s="89" t="str">
        <f>IF('SAISIE ASL'!A211=31,H211,"")</f>
        <v/>
      </c>
      <c r="BE211" s="89"/>
      <c r="BF211" s="89" t="str">
        <f>IF('SAISIE ASL'!A211=31,J211,"")</f>
        <v/>
      </c>
      <c r="BG211" s="89"/>
      <c r="BH211" s="89" t="str">
        <f>IF('SAISIE ASL'!A211=31,L211,"")</f>
        <v/>
      </c>
      <c r="BI211" s="556"/>
      <c r="BJ211" s="90"/>
      <c r="BK211" s="94"/>
      <c r="BL211" s="89" t="str">
        <f>IF('SAISIE ASL'!A211=32,H211,"")</f>
        <v/>
      </c>
      <c r="BM211" s="89"/>
      <c r="BN211" s="89" t="str">
        <f>IF('SAISIE ASL'!A211=32,J211,"")</f>
        <v/>
      </c>
      <c r="BO211" s="89"/>
      <c r="BP211" s="89" t="str">
        <f>IF('SAISIE ASL'!A211=32,L211,"")</f>
        <v/>
      </c>
      <c r="BQ211" s="556"/>
      <c r="BR211" s="90"/>
      <c r="BS211" s="488"/>
      <c r="BT211" s="89" t="str">
        <f>IF('SAISIE ASL'!A211=33,H211,"")</f>
        <v/>
      </c>
      <c r="BU211" s="89"/>
      <c r="BV211" s="89" t="str">
        <f>IF('SAISIE ASL'!A211=33,J211,"")</f>
        <v/>
      </c>
      <c r="BW211" s="89"/>
      <c r="BX211" s="89" t="str">
        <f>IF('SAISIE ASL'!A211=33,L211,"")</f>
        <v/>
      </c>
      <c r="BY211" s="556"/>
      <c r="BZ211" s="90"/>
    </row>
    <row r="212" spans="1:78" ht="15" x14ac:dyDescent="0.2">
      <c r="A212">
        <f>'SAISIE ASL'!J212</f>
        <v>200</v>
      </c>
      <c r="B212">
        <f>'SAISIE ASL'!K212</f>
        <v>182</v>
      </c>
      <c r="C212" t="str">
        <f>'SAISIE ASL'!L212</f>
        <v>Le guide détient un guide de détermination (faune, flore…) ou tout livre de référence en rapport avec le thème de la sortie</v>
      </c>
      <c r="D212">
        <f>'SAISIE ASL'!M212</f>
        <v>3</v>
      </c>
      <c r="E212" t="str">
        <f>'SAISIE ASL'!N212</f>
        <v>OUI</v>
      </c>
      <c r="F212" s="89">
        <f>'SAISIE ASL'!M212</f>
        <v>3</v>
      </c>
      <c r="G212" s="89">
        <f>IF('SAISIE ASL'!N212="OUI",1,IF('SAISIE ASL'!N212="NON",0,IF('SAISIE ASL'!N212="Non Mesuré","",0)))</f>
        <v>1</v>
      </c>
      <c r="H212" s="89">
        <f>IF('SAISIE ASL'!N212&lt;&gt;"Non Mesuré",F212*G212,"")</f>
        <v>3</v>
      </c>
      <c r="I212" s="89"/>
      <c r="J212" s="89">
        <f>IF('SAISIE ASL'!N212="Non Mesuré",F212,0)</f>
        <v>0</v>
      </c>
      <c r="K212" s="89"/>
      <c r="L212" s="89">
        <f t="shared" si="12"/>
        <v>3</v>
      </c>
      <c r="M212" s="89"/>
      <c r="N212" s="90"/>
      <c r="O212" s="90"/>
      <c r="P212" s="91" t="str">
        <f>IF('SAISIE ASL'!G212=1,H212,"")</f>
        <v/>
      </c>
      <c r="Q212" s="91"/>
      <c r="R212" s="91" t="str">
        <f>IF('SAISIE ASL'!G212=1,J212,"")</f>
        <v/>
      </c>
      <c r="S212" s="91"/>
      <c r="T212" s="91" t="str">
        <f>IF('SAISIE ASL'!G212=1,L212,"")</f>
        <v/>
      </c>
      <c r="U212" s="92"/>
      <c r="V212" s="93"/>
      <c r="W212" s="91"/>
      <c r="X212" s="91">
        <f>IF('SAISIE ASL'!G212=2,H212,"")</f>
        <v>3</v>
      </c>
      <c r="Y212" s="91"/>
      <c r="Z212" s="91">
        <f>IF('SAISIE ASL'!G212=2,J212,"")</f>
        <v>0</v>
      </c>
      <c r="AA212" s="91"/>
      <c r="AB212" s="91">
        <f>IF('SAISIE ASL'!G212=2,L212,"")</f>
        <v>3</v>
      </c>
      <c r="AC212" s="92"/>
      <c r="AD212" s="93"/>
      <c r="AE212" s="91"/>
      <c r="AF212" s="91" t="str">
        <f>IF('SAISIE ASL'!G212=3,H212,"")</f>
        <v/>
      </c>
      <c r="AG212" s="91"/>
      <c r="AH212" s="91" t="str">
        <f>IF('SAISIE ASL'!G212=3,J212,"")</f>
        <v/>
      </c>
      <c r="AI212" s="91"/>
      <c r="AJ212" s="91" t="str">
        <f>IF('SAISIE ASL'!G212=3,L212,"")</f>
        <v/>
      </c>
      <c r="AK212" s="92"/>
      <c r="AL212" s="93"/>
      <c r="AM212" s="91"/>
      <c r="AN212" s="91" t="str">
        <f>IF('SAISIE ASL'!G212=4,H212,"")</f>
        <v/>
      </c>
      <c r="AO212" s="91"/>
      <c r="AP212" s="91" t="str">
        <f>IF('SAISIE ASL'!G212=4,J212,"")</f>
        <v/>
      </c>
      <c r="AQ212" s="91"/>
      <c r="AR212" s="91" t="str">
        <f>IF('SAISIE ASL'!G212=4,L212,"")</f>
        <v/>
      </c>
      <c r="AS212" s="92"/>
      <c r="AT212" s="93"/>
      <c r="AU212" s="89"/>
      <c r="AV212" s="91" t="str">
        <f>IF('SAISIE ASL'!G212=5,H212,"")</f>
        <v/>
      </c>
      <c r="AW212" s="91"/>
      <c r="AX212" s="91" t="str">
        <f>IF('SAISIE ASL'!G212=5,J212,"")</f>
        <v/>
      </c>
      <c r="AY212" s="91"/>
      <c r="AZ212" s="91" t="str">
        <f>IF('SAISIE ASL'!G212=5,L212,"")</f>
        <v/>
      </c>
      <c r="BA212" s="92"/>
      <c r="BB212" s="93"/>
      <c r="BC212" s="89"/>
      <c r="BD212" s="91" t="str">
        <f>IF('SAISIE ASL'!A212=31,H212,"")</f>
        <v/>
      </c>
      <c r="BE212" s="91"/>
      <c r="BF212" s="91" t="str">
        <f>IF('SAISIE ASL'!A212=31,J212,"")</f>
        <v/>
      </c>
      <c r="BG212" s="91"/>
      <c r="BH212" s="91" t="str">
        <f>IF('SAISIE ASL'!A212=31,L212,"")</f>
        <v/>
      </c>
      <c r="BI212" s="92"/>
      <c r="BJ212" s="93"/>
      <c r="BK212" s="94"/>
      <c r="BL212" s="91" t="str">
        <f>IF('SAISIE ASL'!A212=32,H212,"")</f>
        <v/>
      </c>
      <c r="BM212" s="91"/>
      <c r="BN212" s="91" t="str">
        <f>IF('SAISIE ASL'!A212=32,J212,"")</f>
        <v/>
      </c>
      <c r="BO212" s="91"/>
      <c r="BP212" s="91" t="str">
        <f>IF('SAISIE ASL'!A212=32,L212,"")</f>
        <v/>
      </c>
      <c r="BQ212" s="92"/>
      <c r="BR212" s="93"/>
      <c r="BS212" s="85"/>
      <c r="BT212" s="91" t="str">
        <f>IF('SAISIE ASL'!A212=33,H212,"")</f>
        <v/>
      </c>
      <c r="BU212" s="91"/>
      <c r="BV212" s="91" t="str">
        <f>IF('SAISIE ASL'!A212=33,J212,"")</f>
        <v/>
      </c>
      <c r="BW212" s="91"/>
      <c r="BX212" s="91" t="str">
        <f>IF('SAISIE ASL'!A212=33,L212,"")</f>
        <v/>
      </c>
      <c r="BY212" s="92"/>
      <c r="BZ212" s="93"/>
    </row>
    <row r="213" spans="1:78" ht="15" x14ac:dyDescent="0.2">
      <c r="A213">
        <f>'SAISIE ASL'!J213</f>
        <v>200</v>
      </c>
      <c r="B213">
        <f>'SAISIE ASL'!K213</f>
        <v>183</v>
      </c>
      <c r="C213" t="str">
        <f>'SAISIE ASL'!L213</f>
        <v>Il dispose d'une carte (IGN, géologique ou autre) pour localiser physiquement le site. Les documents sont propres, lisibles, adaptés.</v>
      </c>
      <c r="D213">
        <f>'SAISIE ASL'!M213</f>
        <v>3</v>
      </c>
      <c r="E213" t="str">
        <f>'SAISIE ASL'!N213</f>
        <v>OUI</v>
      </c>
      <c r="F213" s="89">
        <f>'SAISIE ASL'!M213</f>
        <v>3</v>
      </c>
      <c r="G213" s="89">
        <f>IF('SAISIE ASL'!N213="OUI",1,IF('SAISIE ASL'!N213="NON",0,IF('SAISIE ASL'!N213="Non Mesuré","",0)))</f>
        <v>1</v>
      </c>
      <c r="H213" s="89">
        <f>IF('SAISIE ASL'!N213&lt;&gt;"Non Mesuré",F213*G213,"")</f>
        <v>3</v>
      </c>
      <c r="I213" s="89"/>
      <c r="J213" s="89">
        <f>IF('SAISIE ASL'!N213="Non Mesuré",F213,0)</f>
        <v>0</v>
      </c>
      <c r="K213" s="89"/>
      <c r="L213" s="89">
        <f t="shared" si="12"/>
        <v>3</v>
      </c>
      <c r="M213" s="89"/>
      <c r="N213" s="90"/>
      <c r="O213" s="90"/>
      <c r="P213" s="91" t="str">
        <f>IF('SAISIE ASL'!G213=1,H213,"")</f>
        <v/>
      </c>
      <c r="Q213" s="91"/>
      <c r="R213" s="91" t="str">
        <f>IF('SAISIE ASL'!G213=1,J213,"")</f>
        <v/>
      </c>
      <c r="S213" s="91"/>
      <c r="T213" s="91" t="str">
        <f>IF('SAISIE ASL'!G213=1,L213,"")</f>
        <v/>
      </c>
      <c r="U213" s="92"/>
      <c r="V213" s="93"/>
      <c r="W213" s="91"/>
      <c r="X213" s="91">
        <f>IF('SAISIE ASL'!G213=2,H213,"")</f>
        <v>3</v>
      </c>
      <c r="Y213" s="91"/>
      <c r="Z213" s="91">
        <f>IF('SAISIE ASL'!G213=2,J213,"")</f>
        <v>0</v>
      </c>
      <c r="AA213" s="91"/>
      <c r="AB213" s="91">
        <f>IF('SAISIE ASL'!G213=2,L213,"")</f>
        <v>3</v>
      </c>
      <c r="AC213" s="92"/>
      <c r="AD213" s="93"/>
      <c r="AE213" s="91"/>
      <c r="AF213" s="91" t="str">
        <f>IF('SAISIE ASL'!G213=3,H213,"")</f>
        <v/>
      </c>
      <c r="AG213" s="91"/>
      <c r="AH213" s="91" t="str">
        <f>IF('SAISIE ASL'!G213=3,J213,"")</f>
        <v/>
      </c>
      <c r="AI213" s="91"/>
      <c r="AJ213" s="91" t="str">
        <f>IF('SAISIE ASL'!G213=3,L213,"")</f>
        <v/>
      </c>
      <c r="AK213" s="92"/>
      <c r="AL213" s="93"/>
      <c r="AM213" s="91"/>
      <c r="AN213" s="91" t="str">
        <f>IF('SAISIE ASL'!G213=4,H213,"")</f>
        <v/>
      </c>
      <c r="AO213" s="91"/>
      <c r="AP213" s="91" t="str">
        <f>IF('SAISIE ASL'!G213=4,J213,"")</f>
        <v/>
      </c>
      <c r="AQ213" s="91"/>
      <c r="AR213" s="91" t="str">
        <f>IF('SAISIE ASL'!G213=4,L213,"")</f>
        <v/>
      </c>
      <c r="AS213" s="92"/>
      <c r="AT213" s="93"/>
      <c r="AU213" s="89"/>
      <c r="AV213" s="91" t="str">
        <f>IF('SAISIE ASL'!G213=5,H213,"")</f>
        <v/>
      </c>
      <c r="AW213" s="91"/>
      <c r="AX213" s="91" t="str">
        <f>IF('SAISIE ASL'!G213=5,J213,"")</f>
        <v/>
      </c>
      <c r="AY213" s="91"/>
      <c r="AZ213" s="91" t="str">
        <f>IF('SAISIE ASL'!G213=5,L213,"")</f>
        <v/>
      </c>
      <c r="BA213" s="92"/>
      <c r="BB213" s="93"/>
      <c r="BC213" s="89"/>
      <c r="BD213" s="91" t="str">
        <f>IF('SAISIE ASL'!A213=31,H213,"")</f>
        <v/>
      </c>
      <c r="BE213" s="91"/>
      <c r="BF213" s="91" t="str">
        <f>IF('SAISIE ASL'!A213=31,J213,"")</f>
        <v/>
      </c>
      <c r="BG213" s="91"/>
      <c r="BH213" s="91" t="str">
        <f>IF('SAISIE ASL'!A213=31,L213,"")</f>
        <v/>
      </c>
      <c r="BI213" s="92"/>
      <c r="BJ213" s="93"/>
      <c r="BK213" s="94"/>
      <c r="BL213" s="91" t="str">
        <f>IF('SAISIE ASL'!A213=32,H213,"")</f>
        <v/>
      </c>
      <c r="BM213" s="91"/>
      <c r="BN213" s="91" t="str">
        <f>IF('SAISIE ASL'!A213=32,J213,"")</f>
        <v/>
      </c>
      <c r="BO213" s="91"/>
      <c r="BP213" s="91" t="str">
        <f>IF('SAISIE ASL'!A213=32,L213,"")</f>
        <v/>
      </c>
      <c r="BQ213" s="92"/>
      <c r="BR213" s="93"/>
      <c r="BS213" s="85"/>
      <c r="BT213" s="91" t="str">
        <f>IF('SAISIE ASL'!A213=33,H213,"")</f>
        <v/>
      </c>
      <c r="BU213" s="91"/>
      <c r="BV213" s="91" t="str">
        <f>IF('SAISIE ASL'!A213=33,J213,"")</f>
        <v/>
      </c>
      <c r="BW213" s="91"/>
      <c r="BX213" s="91" t="str">
        <f>IF('SAISIE ASL'!A213=33,L213,"")</f>
        <v/>
      </c>
      <c r="BY213" s="92"/>
      <c r="BZ213" s="93"/>
    </row>
    <row r="214" spans="1:78" ht="15" x14ac:dyDescent="0.2">
      <c r="A214">
        <f>'SAISIE ASL'!J214</f>
        <v>200</v>
      </c>
      <c r="B214">
        <f>'SAISIE ASL'!K214</f>
        <v>184</v>
      </c>
      <c r="C214" t="str">
        <f>'SAISIE ASL'!L214</f>
        <v>Il détient des supports à montrer pendant la sortie (photos, dessins, schémas, échantillons…). Ces supports sont en bon état et adaptés</v>
      </c>
      <c r="D214">
        <f>'SAISIE ASL'!M214</f>
        <v>3</v>
      </c>
      <c r="E214" t="str">
        <f>'SAISIE ASL'!N214</f>
        <v>OUI</v>
      </c>
      <c r="F214" s="89">
        <f>'SAISIE ASL'!M214</f>
        <v>3</v>
      </c>
      <c r="G214" s="89">
        <f>IF('SAISIE ASL'!N214="OUI",1,IF('SAISIE ASL'!N214="NON",0,IF('SAISIE ASL'!N214="Non Mesuré","",0)))</f>
        <v>1</v>
      </c>
      <c r="H214" s="89">
        <f>IF('SAISIE ASL'!N214&lt;&gt;"Non Mesuré",F214*G214,"")</f>
        <v>3</v>
      </c>
      <c r="I214" s="89"/>
      <c r="J214" s="89">
        <f>IF('SAISIE ASL'!N214="Non Mesuré",F214,0)</f>
        <v>0</v>
      </c>
      <c r="K214" s="89"/>
      <c r="L214" s="89">
        <f t="shared" si="12"/>
        <v>3</v>
      </c>
      <c r="M214" s="89"/>
      <c r="N214" s="90"/>
      <c r="O214" s="90"/>
      <c r="P214" s="91" t="str">
        <f>IF('SAISIE ASL'!G214=1,H214,"")</f>
        <v/>
      </c>
      <c r="Q214" s="91"/>
      <c r="R214" s="91" t="str">
        <f>IF('SAISIE ASL'!G214=1,J214,"")</f>
        <v/>
      </c>
      <c r="S214" s="91"/>
      <c r="T214" s="91" t="str">
        <f>IF('SAISIE ASL'!G214=1,L214,"")</f>
        <v/>
      </c>
      <c r="U214" s="92"/>
      <c r="V214" s="93"/>
      <c r="W214" s="91"/>
      <c r="X214" s="91">
        <f>IF('SAISIE ASL'!G214=2,H214,"")</f>
        <v>3</v>
      </c>
      <c r="Y214" s="91"/>
      <c r="Z214" s="91">
        <f>IF('SAISIE ASL'!G214=2,J214,"")</f>
        <v>0</v>
      </c>
      <c r="AA214" s="91"/>
      <c r="AB214" s="91">
        <f>IF('SAISIE ASL'!G214=2,L214,"")</f>
        <v>3</v>
      </c>
      <c r="AC214" s="92"/>
      <c r="AD214" s="93"/>
      <c r="AE214" s="91"/>
      <c r="AF214" s="91" t="str">
        <f>IF('SAISIE ASL'!G214=3,H214,"")</f>
        <v/>
      </c>
      <c r="AG214" s="91"/>
      <c r="AH214" s="91" t="str">
        <f>IF('SAISIE ASL'!G214=3,J214,"")</f>
        <v/>
      </c>
      <c r="AI214" s="91"/>
      <c r="AJ214" s="91" t="str">
        <f>IF('SAISIE ASL'!G214=3,L214,"")</f>
        <v/>
      </c>
      <c r="AK214" s="92"/>
      <c r="AL214" s="93"/>
      <c r="AM214" s="91"/>
      <c r="AN214" s="91" t="str">
        <f>IF('SAISIE ASL'!G214=4,H214,"")</f>
        <v/>
      </c>
      <c r="AO214" s="91"/>
      <c r="AP214" s="91" t="str">
        <f>IF('SAISIE ASL'!G214=4,J214,"")</f>
        <v/>
      </c>
      <c r="AQ214" s="91"/>
      <c r="AR214" s="91" t="str">
        <f>IF('SAISIE ASL'!G214=4,L214,"")</f>
        <v/>
      </c>
      <c r="AS214" s="92"/>
      <c r="AT214" s="93"/>
      <c r="AU214" s="89"/>
      <c r="AV214" s="91" t="str">
        <f>IF('SAISIE ASL'!G214=5,H214,"")</f>
        <v/>
      </c>
      <c r="AW214" s="91"/>
      <c r="AX214" s="91" t="str">
        <f>IF('SAISIE ASL'!G214=5,J214,"")</f>
        <v/>
      </c>
      <c r="AY214" s="91"/>
      <c r="AZ214" s="91" t="str">
        <f>IF('SAISIE ASL'!G214=5,L214,"")</f>
        <v/>
      </c>
      <c r="BA214" s="92"/>
      <c r="BB214" s="93"/>
      <c r="BC214" s="89"/>
      <c r="BD214" s="91" t="str">
        <f>IF('SAISIE ASL'!A214=31,H214,"")</f>
        <v/>
      </c>
      <c r="BE214" s="91"/>
      <c r="BF214" s="91" t="str">
        <f>IF('SAISIE ASL'!A214=31,J214,"")</f>
        <v/>
      </c>
      <c r="BG214" s="91"/>
      <c r="BH214" s="91" t="str">
        <f>IF('SAISIE ASL'!A214=31,L214,"")</f>
        <v/>
      </c>
      <c r="BI214" s="92"/>
      <c r="BJ214" s="93"/>
      <c r="BK214" s="94"/>
      <c r="BL214" s="91" t="str">
        <f>IF('SAISIE ASL'!A214=32,H214,"")</f>
        <v/>
      </c>
      <c r="BM214" s="91"/>
      <c r="BN214" s="91" t="str">
        <f>IF('SAISIE ASL'!A214=32,J214,"")</f>
        <v/>
      </c>
      <c r="BO214" s="91"/>
      <c r="BP214" s="91" t="str">
        <f>IF('SAISIE ASL'!A214=32,L214,"")</f>
        <v/>
      </c>
      <c r="BQ214" s="92"/>
      <c r="BR214" s="93"/>
      <c r="BS214" s="85"/>
      <c r="BT214" s="91" t="str">
        <f>IF('SAISIE ASL'!A214=33,H214,"")</f>
        <v/>
      </c>
      <c r="BU214" s="91"/>
      <c r="BV214" s="91" t="str">
        <f>IF('SAISIE ASL'!A214=33,J214,"")</f>
        <v/>
      </c>
      <c r="BW214" s="91"/>
      <c r="BX214" s="91" t="str">
        <f>IF('SAISIE ASL'!A214=33,L214,"")</f>
        <v/>
      </c>
      <c r="BY214" s="92"/>
      <c r="BZ214" s="93"/>
    </row>
    <row r="215" spans="1:78" ht="15" x14ac:dyDescent="0.2">
      <c r="A215">
        <f>'SAISIE ASL'!J215</f>
        <v>200</v>
      </c>
      <c r="B215">
        <f>'SAISIE ASL'!K215</f>
        <v>185</v>
      </c>
      <c r="C215" t="str">
        <f>'SAISIE ASL'!L215</f>
        <v>Il détient des petits outils d'animation : épuisettes, loupes, jeux, énigmes, quiz… adaptés au public.</v>
      </c>
      <c r="D215">
        <f>'SAISIE ASL'!M215</f>
        <v>1</v>
      </c>
      <c r="E215" t="str">
        <f>'SAISIE ASL'!N215</f>
        <v>OUI</v>
      </c>
      <c r="F215" s="89">
        <f>'SAISIE ASL'!M215</f>
        <v>1</v>
      </c>
      <c r="G215" s="89">
        <f>IF('SAISIE ASL'!N215="OUI",1,IF('SAISIE ASL'!N215="NON",0,IF('SAISIE ASL'!N215="Non Mesuré","",0)))</f>
        <v>1</v>
      </c>
      <c r="H215" s="89">
        <f>IF('SAISIE ASL'!N215&lt;&gt;"Non Mesuré",F215*G215,"")</f>
        <v>1</v>
      </c>
      <c r="I215" s="89"/>
      <c r="J215" s="89">
        <f>IF('SAISIE ASL'!N215="Non Mesuré",F215,0)</f>
        <v>0</v>
      </c>
      <c r="K215" s="89"/>
      <c r="L215" s="89">
        <f t="shared" si="12"/>
        <v>1</v>
      </c>
      <c r="M215" s="89"/>
      <c r="N215" s="90"/>
      <c r="O215" s="90"/>
      <c r="P215" s="91" t="str">
        <f>IF('SAISIE ASL'!G215=1,H215,"")</f>
        <v/>
      </c>
      <c r="Q215" s="91"/>
      <c r="R215" s="91" t="str">
        <f>IF('SAISIE ASL'!G215=1,J215,"")</f>
        <v/>
      </c>
      <c r="S215" s="91"/>
      <c r="T215" s="91" t="str">
        <f>IF('SAISIE ASL'!G215=1,L215,"")</f>
        <v/>
      </c>
      <c r="U215" s="92"/>
      <c r="V215" s="93"/>
      <c r="W215" s="91"/>
      <c r="X215" s="91">
        <f>IF('SAISIE ASL'!G215=2,H215,"")</f>
        <v>1</v>
      </c>
      <c r="Y215" s="91"/>
      <c r="Z215" s="91">
        <f>IF('SAISIE ASL'!G215=2,J215,"")</f>
        <v>0</v>
      </c>
      <c r="AA215" s="91"/>
      <c r="AB215" s="91">
        <f>IF('SAISIE ASL'!G215=2,L215,"")</f>
        <v>1</v>
      </c>
      <c r="AC215" s="92"/>
      <c r="AD215" s="93"/>
      <c r="AE215" s="91"/>
      <c r="AF215" s="91" t="str">
        <f>IF('SAISIE ASL'!G215=3,H215,"")</f>
        <v/>
      </c>
      <c r="AG215" s="91"/>
      <c r="AH215" s="91" t="str">
        <f>IF('SAISIE ASL'!G215=3,J215,"")</f>
        <v/>
      </c>
      <c r="AI215" s="91"/>
      <c r="AJ215" s="91" t="str">
        <f>IF('SAISIE ASL'!G215=3,L215,"")</f>
        <v/>
      </c>
      <c r="AK215" s="92"/>
      <c r="AL215" s="93"/>
      <c r="AM215" s="91"/>
      <c r="AN215" s="91" t="str">
        <f>IF('SAISIE ASL'!G215=4,H215,"")</f>
        <v/>
      </c>
      <c r="AO215" s="91"/>
      <c r="AP215" s="91" t="str">
        <f>IF('SAISIE ASL'!G215=4,J215,"")</f>
        <v/>
      </c>
      <c r="AQ215" s="91"/>
      <c r="AR215" s="91" t="str">
        <f>IF('SAISIE ASL'!G215=4,L215,"")</f>
        <v/>
      </c>
      <c r="AS215" s="92"/>
      <c r="AT215" s="93"/>
      <c r="AU215" s="89"/>
      <c r="AV215" s="91" t="str">
        <f>IF('SAISIE ASL'!G215=5,H215,"")</f>
        <v/>
      </c>
      <c r="AW215" s="91"/>
      <c r="AX215" s="91" t="str">
        <f>IF('SAISIE ASL'!G215=5,J215,"")</f>
        <v/>
      </c>
      <c r="AY215" s="91"/>
      <c r="AZ215" s="91" t="str">
        <f>IF('SAISIE ASL'!G215=5,L215,"")</f>
        <v/>
      </c>
      <c r="BA215" s="92"/>
      <c r="BB215" s="93"/>
      <c r="BC215" s="89"/>
      <c r="BD215" s="91" t="str">
        <f>IF('SAISIE ASL'!A215=31,H215,"")</f>
        <v/>
      </c>
      <c r="BE215" s="91"/>
      <c r="BF215" s="91" t="str">
        <f>IF('SAISIE ASL'!A215=31,J215,"")</f>
        <v/>
      </c>
      <c r="BG215" s="91"/>
      <c r="BH215" s="91" t="str">
        <f>IF('SAISIE ASL'!A215=31,L215,"")</f>
        <v/>
      </c>
      <c r="BI215" s="92"/>
      <c r="BJ215" s="93"/>
      <c r="BK215" s="94"/>
      <c r="BL215" s="91" t="str">
        <f>IF('SAISIE ASL'!A215=32,H215,"")</f>
        <v/>
      </c>
      <c r="BM215" s="91"/>
      <c r="BN215" s="91" t="str">
        <f>IF('SAISIE ASL'!A215=32,J215,"")</f>
        <v/>
      </c>
      <c r="BO215" s="91"/>
      <c r="BP215" s="91" t="str">
        <f>IF('SAISIE ASL'!A215=32,L215,"")</f>
        <v/>
      </c>
      <c r="BQ215" s="92"/>
      <c r="BR215" s="93"/>
      <c r="BS215" s="85"/>
      <c r="BT215" s="91" t="str">
        <f>IF('SAISIE ASL'!A215=33,H215,"")</f>
        <v/>
      </c>
      <c r="BU215" s="91"/>
      <c r="BV215" s="91" t="str">
        <f>IF('SAISIE ASL'!A215=33,J215,"")</f>
        <v/>
      </c>
      <c r="BW215" s="91"/>
      <c r="BX215" s="91" t="str">
        <f>IF('SAISIE ASL'!A215=33,L215,"")</f>
        <v/>
      </c>
      <c r="BY215" s="92"/>
      <c r="BZ215" s="93"/>
    </row>
    <row r="216" spans="1:78" ht="15.75" x14ac:dyDescent="0.25">
      <c r="A216">
        <f>'SAISIE ASL'!J216</f>
        <v>0</v>
      </c>
      <c r="B216" t="str">
        <f>'SAISIE ASL'!K216</f>
        <v/>
      </c>
      <c r="C216" t="str">
        <f>'SAISIE ASL'!L216</f>
        <v>Le véhicule</v>
      </c>
      <c r="D216">
        <f>'SAISIE ASL'!M216</f>
        <v>0</v>
      </c>
      <c r="E216">
        <f>'SAISIE ASL'!N216</f>
        <v>0</v>
      </c>
      <c r="F216" s="234"/>
      <c r="G216" s="234"/>
      <c r="H216" s="234"/>
      <c r="I216" s="234"/>
      <c r="J216" s="234"/>
      <c r="K216" s="234"/>
      <c r="L216" s="234"/>
      <c r="M216" s="234"/>
      <c r="N216" s="235"/>
      <c r="O216" s="235"/>
      <c r="P216" s="144" t="str">
        <f>IF('SAISIE ASL'!G216=1,H216,"")</f>
        <v/>
      </c>
      <c r="Q216" s="144"/>
      <c r="R216" s="144" t="str">
        <f>IF('SAISIE ASL'!G216=1,J216,"")</f>
        <v/>
      </c>
      <c r="S216" s="144"/>
      <c r="T216" s="144" t="str">
        <f>IF('SAISIE ASL'!G216=1,L216,"")</f>
        <v/>
      </c>
      <c r="U216" s="145"/>
      <c r="V216" s="146"/>
      <c r="W216" s="144"/>
      <c r="X216" s="144" t="str">
        <f>IF('SAISIE ASL'!G216=2,H216,"")</f>
        <v/>
      </c>
      <c r="Y216" s="144"/>
      <c r="Z216" s="144" t="str">
        <f>IF('SAISIE ASL'!G216=2,J216,"")</f>
        <v/>
      </c>
      <c r="AA216" s="144"/>
      <c r="AB216" s="144" t="str">
        <f>IF('SAISIE ASL'!G216=2,L216,"")</f>
        <v/>
      </c>
      <c r="AC216" s="145"/>
      <c r="AD216" s="146"/>
      <c r="AE216" s="144"/>
      <c r="AF216" s="144" t="str">
        <f>IF('SAISIE ASL'!G216=3,H216,"")</f>
        <v/>
      </c>
      <c r="AG216" s="144"/>
      <c r="AH216" s="144" t="str">
        <f>IF('SAISIE ASL'!G216=3,J216,"")</f>
        <v/>
      </c>
      <c r="AI216" s="144"/>
      <c r="AJ216" s="144" t="str">
        <f>IF('SAISIE ASL'!G216=3,L216,"")</f>
        <v/>
      </c>
      <c r="AK216" s="145"/>
      <c r="AL216" s="146"/>
      <c r="AM216" s="144"/>
      <c r="AN216" s="144" t="str">
        <f>IF('SAISIE ASL'!G216=4,H216,"")</f>
        <v/>
      </c>
      <c r="AO216" s="144"/>
      <c r="AP216" s="144" t="str">
        <f>IF('SAISIE ASL'!G216=4,J216,"")</f>
        <v/>
      </c>
      <c r="AQ216" s="144"/>
      <c r="AR216" s="144" t="str">
        <f>IF('SAISIE ASL'!G216=4,L216,"")</f>
        <v/>
      </c>
      <c r="AS216" s="145"/>
      <c r="AT216" s="146"/>
      <c r="AU216" s="234"/>
      <c r="AV216" s="144" t="str">
        <f>IF('SAISIE ASL'!G216=5,H216,"")</f>
        <v/>
      </c>
      <c r="AW216" s="144"/>
      <c r="AX216" s="144" t="str">
        <f>IF('SAISIE ASL'!G216=5,J216,"")</f>
        <v/>
      </c>
      <c r="AY216" s="144"/>
      <c r="AZ216" s="144" t="str">
        <f>IF('SAISIE ASL'!G216=5,L216,"")</f>
        <v/>
      </c>
      <c r="BA216" s="145"/>
      <c r="BB216" s="146"/>
      <c r="BC216" s="234"/>
      <c r="BD216" s="144" t="str">
        <f>IF('SAISIE ASL'!A216=31,H216,"")</f>
        <v/>
      </c>
      <c r="BE216" s="144"/>
      <c r="BF216" s="144" t="str">
        <f>IF('SAISIE ASL'!A216=31,J216,"")</f>
        <v/>
      </c>
      <c r="BG216" s="144"/>
      <c r="BH216" s="144" t="str">
        <f>IF('SAISIE ASL'!A216=31,L216,"")</f>
        <v/>
      </c>
      <c r="BI216" s="145"/>
      <c r="BJ216" s="146"/>
      <c r="BK216" s="147"/>
      <c r="BL216" s="144" t="str">
        <f>IF('SAISIE ASL'!A216=32,H216,"")</f>
        <v/>
      </c>
      <c r="BM216" s="144"/>
      <c r="BN216" s="144" t="str">
        <f>IF('SAISIE ASL'!A216=32,J216,"")</f>
        <v/>
      </c>
      <c r="BO216" s="144"/>
      <c r="BP216" s="144" t="str">
        <f>IF('SAISIE ASL'!A216=32,L216,"")</f>
        <v/>
      </c>
      <c r="BQ216" s="145"/>
      <c r="BR216" s="146"/>
      <c r="BS216" s="142"/>
      <c r="BT216" s="144" t="str">
        <f>IF('SAISIE ASL'!A216=33,H216,"")</f>
        <v/>
      </c>
      <c r="BU216" s="144"/>
      <c r="BV216" s="144" t="str">
        <f>IF('SAISIE ASL'!A216=33,J216,"")</f>
        <v/>
      </c>
      <c r="BW216" s="144"/>
      <c r="BX216" s="144" t="str">
        <f>IF('SAISIE ASL'!A216=33,L216,"")</f>
        <v/>
      </c>
      <c r="BY216" s="145"/>
      <c r="BZ216" s="146"/>
    </row>
    <row r="217" spans="1:78" ht="15" x14ac:dyDescent="0.2">
      <c r="A217">
        <f>'SAISIE ASL'!J217</f>
        <v>75</v>
      </c>
      <c r="B217">
        <f>'SAISIE ASL'!K217</f>
        <v>186</v>
      </c>
      <c r="C217" t="str">
        <f>'SAISIE ASL'!L217</f>
        <v>Si l'activité nécessite un déplacement, un acheminement collectif vers le lieu de pratique et/ou retour est proposé.</v>
      </c>
      <c r="D217">
        <f>'SAISIE ASL'!M217</f>
        <v>1</v>
      </c>
      <c r="E217" t="str">
        <f>'SAISIE ASL'!N217</f>
        <v>OUI</v>
      </c>
      <c r="F217" s="89">
        <f>'SAISIE ASL'!M217</f>
        <v>1</v>
      </c>
      <c r="G217" s="89">
        <f>IF('SAISIE ASL'!N217="OUI",1,IF('SAISIE ASL'!N217="NON",0,IF('SAISIE ASL'!N217="Non Mesuré","",0)))</f>
        <v>1</v>
      </c>
      <c r="H217" s="89">
        <f>IF('SAISIE ASL'!N217&lt;&gt;"Non Mesuré",F217*G217,"")</f>
        <v>1</v>
      </c>
      <c r="I217" s="89"/>
      <c r="J217" s="89">
        <f>IF('SAISIE ASL'!N217="Non Mesuré",F217,0)</f>
        <v>0</v>
      </c>
      <c r="K217" s="89"/>
      <c r="L217" s="89">
        <f t="shared" ref="L217:L223" si="13">F217-J217</f>
        <v>1</v>
      </c>
      <c r="M217" s="89"/>
      <c r="N217" s="90"/>
      <c r="O217" s="90"/>
      <c r="P217" s="91" t="str">
        <f>IF('SAISIE ASL'!G217=1,H217,"")</f>
        <v/>
      </c>
      <c r="Q217" s="91"/>
      <c r="R217" s="91" t="str">
        <f>IF('SAISIE ASL'!G217=1,J217,"")</f>
        <v/>
      </c>
      <c r="S217" s="91"/>
      <c r="T217" s="91" t="str">
        <f>IF('SAISIE ASL'!G217=1,L217,"")</f>
        <v/>
      </c>
      <c r="U217" s="92"/>
      <c r="V217" s="93"/>
      <c r="W217" s="91"/>
      <c r="X217" s="91" t="str">
        <f>IF('SAISIE ASL'!G217=2,H217,"")</f>
        <v/>
      </c>
      <c r="Y217" s="91"/>
      <c r="Z217" s="91" t="str">
        <f>IF('SAISIE ASL'!G217=2,J217,"")</f>
        <v/>
      </c>
      <c r="AA217" s="91"/>
      <c r="AB217" s="91" t="str">
        <f>IF('SAISIE ASL'!G217=2,L217,"")</f>
        <v/>
      </c>
      <c r="AC217" s="92"/>
      <c r="AD217" s="93"/>
      <c r="AE217" s="91"/>
      <c r="AF217" s="91" t="str">
        <f>IF('SAISIE ASL'!G217=3,H217,"")</f>
        <v/>
      </c>
      <c r="AG217" s="91"/>
      <c r="AH217" s="91" t="str">
        <f>IF('SAISIE ASL'!G217=3,J217,"")</f>
        <v/>
      </c>
      <c r="AI217" s="91"/>
      <c r="AJ217" s="91" t="str">
        <f>IF('SAISIE ASL'!G217=3,L217,"")</f>
        <v/>
      </c>
      <c r="AK217" s="92"/>
      <c r="AL217" s="93"/>
      <c r="AM217" s="91"/>
      <c r="AN217" s="91" t="str">
        <f>IF('SAISIE ASL'!G217=4,H217,"")</f>
        <v/>
      </c>
      <c r="AO217" s="91"/>
      <c r="AP217" s="91" t="str">
        <f>IF('SAISIE ASL'!G217=4,J217,"")</f>
        <v/>
      </c>
      <c r="AQ217" s="91"/>
      <c r="AR217" s="91" t="str">
        <f>IF('SAISIE ASL'!G217=4,L217,"")</f>
        <v/>
      </c>
      <c r="AS217" s="92"/>
      <c r="AT217" s="93"/>
      <c r="AU217" s="89"/>
      <c r="AV217" s="91">
        <f>IF('SAISIE ASL'!G217=5,H217,"")</f>
        <v>1</v>
      </c>
      <c r="AW217" s="91"/>
      <c r="AX217" s="91">
        <f>IF('SAISIE ASL'!G217=5,J217,"")</f>
        <v>0</v>
      </c>
      <c r="AY217" s="91"/>
      <c r="AZ217" s="91">
        <f>IF('SAISIE ASL'!G217=5,L217,"")</f>
        <v>1</v>
      </c>
      <c r="BA217" s="92"/>
      <c r="BB217" s="93"/>
      <c r="BC217" s="89"/>
      <c r="BD217" s="91" t="str">
        <f>IF('SAISIE ASL'!A217=31,H217,"")</f>
        <v/>
      </c>
      <c r="BE217" s="91"/>
      <c r="BF217" s="91" t="str">
        <f>IF('SAISIE ASL'!A217=31,J217,"")</f>
        <v/>
      </c>
      <c r="BG217" s="91"/>
      <c r="BH217" s="91" t="str">
        <f>IF('SAISIE ASL'!A217=31,L217,"")</f>
        <v/>
      </c>
      <c r="BI217" s="92"/>
      <c r="BJ217" s="93"/>
      <c r="BK217" s="94"/>
      <c r="BL217" s="91" t="str">
        <f>IF('SAISIE ASL'!A217=32,H217,"")</f>
        <v/>
      </c>
      <c r="BM217" s="91"/>
      <c r="BN217" s="91" t="str">
        <f>IF('SAISIE ASL'!A217=32,J217,"")</f>
        <v/>
      </c>
      <c r="BO217" s="91"/>
      <c r="BP217" s="91" t="str">
        <f>IF('SAISIE ASL'!A217=32,L217,"")</f>
        <v/>
      </c>
      <c r="BQ217" s="92"/>
      <c r="BR217" s="93"/>
      <c r="BS217" s="85"/>
      <c r="BT217" s="91" t="str">
        <f>IF('SAISIE ASL'!A217=33,H217,"")</f>
        <v/>
      </c>
      <c r="BU217" s="91"/>
      <c r="BV217" s="91" t="str">
        <f>IF('SAISIE ASL'!A217=33,J217,"")</f>
        <v/>
      </c>
      <c r="BW217" s="91"/>
      <c r="BX217" s="91" t="str">
        <f>IF('SAISIE ASL'!A217=33,L217,"")</f>
        <v/>
      </c>
      <c r="BY217" s="92"/>
      <c r="BZ217" s="93"/>
    </row>
    <row r="218" spans="1:78" ht="15" x14ac:dyDescent="0.2">
      <c r="A218">
        <f>'SAISIE ASL'!J218</f>
        <v>75</v>
      </c>
      <c r="B218">
        <f>'SAISIE ASL'!K218</f>
        <v>187</v>
      </c>
      <c r="C218" t="str">
        <f>'SAISIE ASL'!L218</f>
        <v>Le nom commercial est présent sur le véhicule.</v>
      </c>
      <c r="D218">
        <f>'SAISIE ASL'!M218</f>
        <v>1</v>
      </c>
      <c r="E218" t="str">
        <f>'SAISIE ASL'!N218</f>
        <v>OUI</v>
      </c>
      <c r="F218" s="89">
        <f>'SAISIE ASL'!M218</f>
        <v>1</v>
      </c>
      <c r="G218" s="89">
        <f>IF('SAISIE ASL'!N218="OUI",1,IF('SAISIE ASL'!N218="NON",0,IF('SAISIE ASL'!N218="Non Mesuré","",0)))</f>
        <v>1</v>
      </c>
      <c r="H218" s="89">
        <f>IF('SAISIE ASL'!N218&lt;&gt;"Non Mesuré",F218*G218,"")</f>
        <v>1</v>
      </c>
      <c r="I218" s="89"/>
      <c r="J218" s="89">
        <f>IF('SAISIE ASL'!N218="Non Mesuré",F218,0)</f>
        <v>0</v>
      </c>
      <c r="K218" s="89"/>
      <c r="L218" s="89">
        <f t="shared" si="13"/>
        <v>1</v>
      </c>
      <c r="M218" s="89"/>
      <c r="N218" s="90"/>
      <c r="O218" s="90"/>
      <c r="P218" s="91" t="str">
        <f>IF('SAISIE ASL'!G218=1,H218,"")</f>
        <v/>
      </c>
      <c r="Q218" s="91"/>
      <c r="R218" s="91" t="str">
        <f>IF('SAISIE ASL'!G218=1,J218,"")</f>
        <v/>
      </c>
      <c r="S218" s="91"/>
      <c r="T218" s="91" t="str">
        <f>IF('SAISIE ASL'!G218=1,L218,"")</f>
        <v/>
      </c>
      <c r="U218" s="92"/>
      <c r="V218" s="93"/>
      <c r="W218" s="91"/>
      <c r="X218" s="91" t="str">
        <f>IF('SAISIE ASL'!G218=2,H218,"")</f>
        <v/>
      </c>
      <c r="Y218" s="91"/>
      <c r="Z218" s="91" t="str">
        <f>IF('SAISIE ASL'!G218=2,J218,"")</f>
        <v/>
      </c>
      <c r="AA218" s="91"/>
      <c r="AB218" s="91" t="str">
        <f>IF('SAISIE ASL'!G218=2,L218,"")</f>
        <v/>
      </c>
      <c r="AC218" s="92"/>
      <c r="AD218" s="93"/>
      <c r="AE218" s="91"/>
      <c r="AF218" s="91" t="str">
        <f>IF('SAISIE ASL'!G218=3,H218,"")</f>
        <v/>
      </c>
      <c r="AG218" s="91"/>
      <c r="AH218" s="91" t="str">
        <f>IF('SAISIE ASL'!G218=3,J218,"")</f>
        <v/>
      </c>
      <c r="AI218" s="91"/>
      <c r="AJ218" s="91" t="str">
        <f>IF('SAISIE ASL'!G218=3,L218,"")</f>
        <v/>
      </c>
      <c r="AK218" s="92"/>
      <c r="AL218" s="93"/>
      <c r="AM218" s="91"/>
      <c r="AN218" s="91" t="str">
        <f>IF('SAISIE ASL'!G218=4,H218,"")</f>
        <v/>
      </c>
      <c r="AO218" s="91"/>
      <c r="AP218" s="91" t="str">
        <f>IF('SAISIE ASL'!G218=4,J218,"")</f>
        <v/>
      </c>
      <c r="AQ218" s="91"/>
      <c r="AR218" s="91" t="str">
        <f>IF('SAISIE ASL'!G218=4,L218,"")</f>
        <v/>
      </c>
      <c r="AS218" s="92"/>
      <c r="AT218" s="93"/>
      <c r="AU218" s="89"/>
      <c r="AV218" s="91">
        <f>IF('SAISIE ASL'!G218=5,H218,"")</f>
        <v>1</v>
      </c>
      <c r="AW218" s="91"/>
      <c r="AX218" s="91">
        <f>IF('SAISIE ASL'!G218=5,J218,"")</f>
        <v>0</v>
      </c>
      <c r="AY218" s="91"/>
      <c r="AZ218" s="91">
        <f>IF('SAISIE ASL'!G218=5,L218,"")</f>
        <v>1</v>
      </c>
      <c r="BA218" s="92"/>
      <c r="BB218" s="93"/>
      <c r="BC218" s="89"/>
      <c r="BD218" s="91" t="str">
        <f>IF('SAISIE ASL'!A218=31,H218,"")</f>
        <v/>
      </c>
      <c r="BE218" s="91"/>
      <c r="BF218" s="91" t="str">
        <f>IF('SAISIE ASL'!A218=31,J218,"")</f>
        <v/>
      </c>
      <c r="BG218" s="91"/>
      <c r="BH218" s="91" t="str">
        <f>IF('SAISIE ASL'!A218=31,L218,"")</f>
        <v/>
      </c>
      <c r="BI218" s="92"/>
      <c r="BJ218" s="93"/>
      <c r="BK218" s="94"/>
      <c r="BL218" s="91" t="str">
        <f>IF('SAISIE ASL'!A218=32,H218,"")</f>
        <v/>
      </c>
      <c r="BM218" s="91"/>
      <c r="BN218" s="91" t="str">
        <f>IF('SAISIE ASL'!A218=32,J218,"")</f>
        <v/>
      </c>
      <c r="BO218" s="91"/>
      <c r="BP218" s="91" t="str">
        <f>IF('SAISIE ASL'!A218=32,L218,"")</f>
        <v/>
      </c>
      <c r="BQ218" s="92"/>
      <c r="BR218" s="93"/>
      <c r="BS218" s="85"/>
      <c r="BT218" s="91" t="str">
        <f>IF('SAISIE ASL'!A218=33,H218,"")</f>
        <v/>
      </c>
      <c r="BU218" s="91"/>
      <c r="BV218" s="91" t="str">
        <f>IF('SAISIE ASL'!A218=33,J218,"")</f>
        <v/>
      </c>
      <c r="BW218" s="91"/>
      <c r="BX218" s="91" t="str">
        <f>IF('SAISIE ASL'!A218=33,L218,"")</f>
        <v/>
      </c>
      <c r="BY218" s="92"/>
      <c r="BZ218" s="93"/>
    </row>
    <row r="219" spans="1:78" ht="15" x14ac:dyDescent="0.2">
      <c r="A219">
        <f>'SAISIE ASL'!J219</f>
        <v>75</v>
      </c>
      <c r="B219">
        <f>'SAISIE ASL'!K219</f>
        <v>188</v>
      </c>
      <c r="C219" t="str">
        <f>'SAISIE ASL'!L219</f>
        <v>Le véhicule est en bon état</v>
      </c>
      <c r="D219">
        <f>'SAISIE ASL'!M219</f>
        <v>3</v>
      </c>
      <c r="E219" t="str">
        <f>'SAISIE ASL'!N219</f>
        <v>Très Satisfaisant</v>
      </c>
      <c r="F219" s="89">
        <f>'SAISIE ASL'!M219</f>
        <v>3</v>
      </c>
      <c r="G219" s="89">
        <f>IF('SAISIE ASL'!N219="Très Satisfaisant",1,IF('SAISIE ASL'!N219="Satisfaisant",0.75,IF('SAISIE ASL'!N219="Insatisfaisant",0.25,IF('SAISIE ASL'!N219="Très Insatisfaisant",0,IF('SAISIE ASL'!N219="Non Mesuré","",0)))))</f>
        <v>1</v>
      </c>
      <c r="H219" s="89">
        <f>IF('SAISIE ASL'!N219&lt;&gt;"Non Mesuré",F219*G219,"")</f>
        <v>3</v>
      </c>
      <c r="I219" s="89"/>
      <c r="J219" s="89">
        <f>IF('SAISIE ASL'!N219="Non Mesuré",F219,0)</f>
        <v>0</v>
      </c>
      <c r="K219" s="89"/>
      <c r="L219" s="89">
        <f t="shared" si="13"/>
        <v>3</v>
      </c>
      <c r="M219" s="89"/>
      <c r="N219" s="90"/>
      <c r="O219" s="90"/>
      <c r="P219" s="91" t="str">
        <f>IF('SAISIE ASL'!G219=1,H219,"")</f>
        <v/>
      </c>
      <c r="Q219" s="91"/>
      <c r="R219" s="91" t="str">
        <f>IF('SAISIE ASL'!G219=1,J219,"")</f>
        <v/>
      </c>
      <c r="S219" s="91"/>
      <c r="T219" s="91" t="str">
        <f>IF('SAISIE ASL'!G219=1,L219,"")</f>
        <v/>
      </c>
      <c r="U219" s="92"/>
      <c r="V219" s="93"/>
      <c r="W219" s="91"/>
      <c r="X219" s="91" t="str">
        <f>IF('SAISIE ASL'!G219=2,H219,"")</f>
        <v/>
      </c>
      <c r="Y219" s="91"/>
      <c r="Z219" s="91" t="str">
        <f>IF('SAISIE ASL'!G219=2,J219,"")</f>
        <v/>
      </c>
      <c r="AA219" s="91"/>
      <c r="AB219" s="91" t="str">
        <f>IF('SAISIE ASL'!G219=2,L219,"")</f>
        <v/>
      </c>
      <c r="AC219" s="92"/>
      <c r="AD219" s="93"/>
      <c r="AE219" s="91"/>
      <c r="AF219" s="91">
        <f>IF('SAISIE ASL'!G219=3,H219,"")</f>
        <v>3</v>
      </c>
      <c r="AG219" s="91"/>
      <c r="AH219" s="91">
        <f>IF('SAISIE ASL'!G219=3,J219,"")</f>
        <v>0</v>
      </c>
      <c r="AI219" s="91"/>
      <c r="AJ219" s="91">
        <f>IF('SAISIE ASL'!G219=3,L219,"")</f>
        <v>3</v>
      </c>
      <c r="AK219" s="92"/>
      <c r="AL219" s="93"/>
      <c r="AM219" s="91"/>
      <c r="AN219" s="91" t="str">
        <f>IF('SAISIE ASL'!G219=4,H219,"")</f>
        <v/>
      </c>
      <c r="AO219" s="91"/>
      <c r="AP219" s="91" t="str">
        <f>IF('SAISIE ASL'!G219=4,J219,"")</f>
        <v/>
      </c>
      <c r="AQ219" s="91"/>
      <c r="AR219" s="91" t="str">
        <f>IF('SAISIE ASL'!G219=4,L219,"")</f>
        <v/>
      </c>
      <c r="AS219" s="92"/>
      <c r="AT219" s="93"/>
      <c r="AU219" s="89"/>
      <c r="AV219" s="91" t="str">
        <f>IF('SAISIE ASL'!G219=5,H219,"")</f>
        <v/>
      </c>
      <c r="AW219" s="91"/>
      <c r="AX219" s="91" t="str">
        <f>IF('SAISIE ASL'!G219=5,J219,"")</f>
        <v/>
      </c>
      <c r="AY219" s="91"/>
      <c r="AZ219" s="91" t="str">
        <f>IF('SAISIE ASL'!G219=5,L219,"")</f>
        <v/>
      </c>
      <c r="BA219" s="92"/>
      <c r="BB219" s="93"/>
      <c r="BC219" s="89"/>
      <c r="BD219" s="91" t="str">
        <f>IF('SAISIE ASL'!A219=31,H219,"")</f>
        <v/>
      </c>
      <c r="BE219" s="91"/>
      <c r="BF219" s="91" t="str">
        <f>IF('SAISIE ASL'!A219=31,J219,"")</f>
        <v/>
      </c>
      <c r="BG219" s="91"/>
      <c r="BH219" s="91" t="str">
        <f>IF('SAISIE ASL'!A219=31,L219,"")</f>
        <v/>
      </c>
      <c r="BI219" s="92"/>
      <c r="BJ219" s="93"/>
      <c r="BK219" s="94"/>
      <c r="BL219" s="91">
        <f>IF('SAISIE ASL'!A219=32,H219,"")</f>
        <v>3</v>
      </c>
      <c r="BM219" s="91"/>
      <c r="BN219" s="91">
        <f>IF('SAISIE ASL'!A219=32,J219,"")</f>
        <v>0</v>
      </c>
      <c r="BO219" s="91"/>
      <c r="BP219" s="91">
        <f>IF('SAISIE ASL'!A219=32,L219,"")</f>
        <v>3</v>
      </c>
      <c r="BQ219" s="92"/>
      <c r="BR219" s="93"/>
      <c r="BS219" s="85"/>
      <c r="BT219" s="91" t="str">
        <f>IF('SAISIE ASL'!A219=33,H219,"")</f>
        <v/>
      </c>
      <c r="BU219" s="91"/>
      <c r="BV219" s="91" t="str">
        <f>IF('SAISIE ASL'!A219=33,J219,"")</f>
        <v/>
      </c>
      <c r="BW219" s="91"/>
      <c r="BX219" s="91" t="str">
        <f>IF('SAISIE ASL'!A219=33,L219,"")</f>
        <v/>
      </c>
      <c r="BY219" s="92"/>
      <c r="BZ219" s="93"/>
    </row>
    <row r="220" spans="1:78" ht="15" x14ac:dyDescent="0.2">
      <c r="A220">
        <f>'SAISIE ASL'!J220</f>
        <v>77</v>
      </c>
      <c r="B220">
        <f>'SAISIE ASL'!K220</f>
        <v>189</v>
      </c>
      <c r="C220" t="str">
        <f>'SAISIE ASL'!L220</f>
        <v>Le véhicule est propre.</v>
      </c>
      <c r="D220">
        <f>'SAISIE ASL'!M220</f>
        <v>3</v>
      </c>
      <c r="E220" t="str">
        <f>'SAISIE ASL'!N220</f>
        <v>Très Satisfaisant</v>
      </c>
      <c r="F220" s="89">
        <f>'SAISIE ASL'!M220</f>
        <v>3</v>
      </c>
      <c r="G220" s="89">
        <f>IF('SAISIE ASL'!N220="Très Satisfaisant",1,IF('SAISIE ASL'!N220="Satisfaisant",0.75,IF('SAISIE ASL'!N220="Insatisfaisant",0.25,IF('SAISIE ASL'!N220="Très Insatisfaisant",0,IF('SAISIE ASL'!N220="Non Mesuré","",0)))))</f>
        <v>1</v>
      </c>
      <c r="H220" s="89">
        <f>IF('SAISIE ASL'!N220&lt;&gt;"Non Mesuré",F220*G220,"")</f>
        <v>3</v>
      </c>
      <c r="I220" s="89"/>
      <c r="J220" s="89">
        <f>IF('SAISIE ASL'!N220="Non Mesuré",F220,0)</f>
        <v>0</v>
      </c>
      <c r="K220" s="89"/>
      <c r="L220" s="89">
        <f t="shared" si="13"/>
        <v>3</v>
      </c>
      <c r="M220" s="89"/>
      <c r="N220" s="90"/>
      <c r="O220" s="90"/>
      <c r="P220" s="91" t="str">
        <f>IF('SAISIE ASL'!G220=1,H220,"")</f>
        <v/>
      </c>
      <c r="Q220" s="91"/>
      <c r="R220" s="91" t="str">
        <f>IF('SAISIE ASL'!G220=1,J220,"")</f>
        <v/>
      </c>
      <c r="S220" s="91"/>
      <c r="T220" s="91" t="str">
        <f>IF('SAISIE ASL'!G220=1,L220,"")</f>
        <v/>
      </c>
      <c r="U220" s="92"/>
      <c r="V220" s="93"/>
      <c r="W220" s="91"/>
      <c r="X220" s="91" t="str">
        <f>IF('SAISIE ASL'!G220=2,H220,"")</f>
        <v/>
      </c>
      <c r="Y220" s="91"/>
      <c r="Z220" s="91" t="str">
        <f>IF('SAISIE ASL'!G220=2,J220,"")</f>
        <v/>
      </c>
      <c r="AA220" s="91"/>
      <c r="AB220" s="91" t="str">
        <f>IF('SAISIE ASL'!G220=2,L220,"")</f>
        <v/>
      </c>
      <c r="AC220" s="92"/>
      <c r="AD220" s="93"/>
      <c r="AE220" s="91"/>
      <c r="AF220" s="91">
        <f>IF('SAISIE ASL'!G220=3,H220,"")</f>
        <v>3</v>
      </c>
      <c r="AG220" s="91"/>
      <c r="AH220" s="91">
        <f>IF('SAISIE ASL'!G220=3,J220,"")</f>
        <v>0</v>
      </c>
      <c r="AI220" s="91"/>
      <c r="AJ220" s="91">
        <f>IF('SAISIE ASL'!G220=3,L220,"")</f>
        <v>3</v>
      </c>
      <c r="AK220" s="92"/>
      <c r="AL220" s="93"/>
      <c r="AM220" s="91"/>
      <c r="AN220" s="91" t="str">
        <f>IF('SAISIE ASL'!G220=4,H220,"")</f>
        <v/>
      </c>
      <c r="AO220" s="91"/>
      <c r="AP220" s="91" t="str">
        <f>IF('SAISIE ASL'!G220=4,J220,"")</f>
        <v/>
      </c>
      <c r="AQ220" s="91"/>
      <c r="AR220" s="91" t="str">
        <f>IF('SAISIE ASL'!G220=4,L220,"")</f>
        <v/>
      </c>
      <c r="AS220" s="92"/>
      <c r="AT220" s="93"/>
      <c r="AU220" s="89"/>
      <c r="AV220" s="91" t="str">
        <f>IF('SAISIE ASL'!G220=5,H220,"")</f>
        <v/>
      </c>
      <c r="AW220" s="91"/>
      <c r="AX220" s="91" t="str">
        <f>IF('SAISIE ASL'!G220=5,J220,"")</f>
        <v/>
      </c>
      <c r="AY220" s="91"/>
      <c r="AZ220" s="91" t="str">
        <f>IF('SAISIE ASL'!G220=5,L220,"")</f>
        <v/>
      </c>
      <c r="BA220" s="92"/>
      <c r="BB220" s="93"/>
      <c r="BC220" s="89"/>
      <c r="BD220" s="91">
        <f>IF('SAISIE ASL'!A220=31,H220,"")</f>
        <v>3</v>
      </c>
      <c r="BE220" s="91"/>
      <c r="BF220" s="91">
        <f>IF('SAISIE ASL'!A220=31,J220,"")</f>
        <v>0</v>
      </c>
      <c r="BG220" s="91"/>
      <c r="BH220" s="91">
        <f>IF('SAISIE ASL'!A220=31,L220,"")</f>
        <v>3</v>
      </c>
      <c r="BI220" s="92"/>
      <c r="BJ220" s="93"/>
      <c r="BK220" s="94"/>
      <c r="BL220" s="91" t="str">
        <f>IF('SAISIE ASL'!A220=32,H220,"")</f>
        <v/>
      </c>
      <c r="BM220" s="91"/>
      <c r="BN220" s="91" t="str">
        <f>IF('SAISIE ASL'!A220=32,J220,"")</f>
        <v/>
      </c>
      <c r="BO220" s="91"/>
      <c r="BP220" s="91" t="str">
        <f>IF('SAISIE ASL'!A220=32,L220,"")</f>
        <v/>
      </c>
      <c r="BQ220" s="92"/>
      <c r="BR220" s="93"/>
      <c r="BS220" s="85"/>
      <c r="BT220" s="91" t="str">
        <f>IF('SAISIE ASL'!A220=33,H220,"")</f>
        <v/>
      </c>
      <c r="BU220" s="91"/>
      <c r="BV220" s="91" t="str">
        <f>IF('SAISIE ASL'!A220=33,J220,"")</f>
        <v/>
      </c>
      <c r="BW220" s="91"/>
      <c r="BX220" s="91" t="str">
        <f>IF('SAISIE ASL'!A220=33,L220,"")</f>
        <v/>
      </c>
      <c r="BY220" s="92"/>
      <c r="BZ220" s="93"/>
    </row>
    <row r="221" spans="1:78" ht="15" x14ac:dyDescent="0.2">
      <c r="A221">
        <f>'SAISIE ASL'!J221</f>
        <v>75</v>
      </c>
      <c r="B221">
        <f>'SAISIE ASL'!K221</f>
        <v>190</v>
      </c>
      <c r="C221" t="str">
        <f>'SAISIE ASL'!L221</f>
        <v>Les conditions de transport sont agréables. Le nombre de personnes transportées est adapté à la capacité du véhicule.</v>
      </c>
      <c r="D221">
        <f>'SAISIE ASL'!M221</f>
        <v>1</v>
      </c>
      <c r="E221" t="str">
        <f>'SAISIE ASL'!N221</f>
        <v>OUI</v>
      </c>
      <c r="F221" s="89">
        <f>'SAISIE ASL'!M221</f>
        <v>1</v>
      </c>
      <c r="G221" s="89">
        <f>IF('SAISIE ASL'!N221="OUI",1,IF('SAISIE ASL'!N221="NON",0,IF('SAISIE ASL'!N221="Non Mesuré","",0)))</f>
        <v>1</v>
      </c>
      <c r="H221" s="89">
        <f>IF('SAISIE ASL'!N221&lt;&gt;"Non Mesuré",F221*G221,"")</f>
        <v>1</v>
      </c>
      <c r="I221" s="89"/>
      <c r="J221" s="89">
        <f>IF('SAISIE ASL'!N221="Non Mesuré",F221,0)</f>
        <v>0</v>
      </c>
      <c r="K221" s="89"/>
      <c r="L221" s="89">
        <f t="shared" si="13"/>
        <v>1</v>
      </c>
      <c r="M221" s="89"/>
      <c r="N221" s="90"/>
      <c r="O221" s="90"/>
      <c r="P221" s="91" t="str">
        <f>IF('SAISIE ASL'!G221=1,H221,"")</f>
        <v/>
      </c>
      <c r="Q221" s="91"/>
      <c r="R221" s="91" t="str">
        <f>IF('SAISIE ASL'!G221=1,J221,"")</f>
        <v/>
      </c>
      <c r="S221" s="91"/>
      <c r="T221" s="91" t="str">
        <f>IF('SAISIE ASL'!G221=1,L221,"")</f>
        <v/>
      </c>
      <c r="U221" s="92"/>
      <c r="V221" s="93"/>
      <c r="W221" s="91"/>
      <c r="X221" s="91" t="str">
        <f>IF('SAISIE ASL'!G221=2,H221,"")</f>
        <v/>
      </c>
      <c r="Y221" s="91"/>
      <c r="Z221" s="91" t="str">
        <f>IF('SAISIE ASL'!G221=2,J221,"")</f>
        <v/>
      </c>
      <c r="AA221" s="91"/>
      <c r="AB221" s="91" t="str">
        <f>IF('SAISIE ASL'!G221=2,L221,"")</f>
        <v/>
      </c>
      <c r="AC221" s="92"/>
      <c r="AD221" s="93"/>
      <c r="AE221" s="91"/>
      <c r="AF221" s="91">
        <f>IF('SAISIE ASL'!G221=3,H221,"")</f>
        <v>1</v>
      </c>
      <c r="AG221" s="91"/>
      <c r="AH221" s="91">
        <f>IF('SAISIE ASL'!G221=3,J221,"")</f>
        <v>0</v>
      </c>
      <c r="AI221" s="91"/>
      <c r="AJ221" s="91">
        <f>IF('SAISIE ASL'!G221=3,L221,"")</f>
        <v>1</v>
      </c>
      <c r="AK221" s="92"/>
      <c r="AL221" s="93"/>
      <c r="AM221" s="91"/>
      <c r="AN221" s="91" t="str">
        <f>IF('SAISIE ASL'!G221=4,H221,"")</f>
        <v/>
      </c>
      <c r="AO221" s="91"/>
      <c r="AP221" s="91" t="str">
        <f>IF('SAISIE ASL'!G221=4,J221,"")</f>
        <v/>
      </c>
      <c r="AQ221" s="91"/>
      <c r="AR221" s="91" t="str">
        <f>IF('SAISIE ASL'!G221=4,L221,"")</f>
        <v/>
      </c>
      <c r="AS221" s="92"/>
      <c r="AT221" s="93"/>
      <c r="AU221" s="89"/>
      <c r="AV221" s="91" t="str">
        <f>IF('SAISIE ASL'!G221=5,H221,"")</f>
        <v/>
      </c>
      <c r="AW221" s="91"/>
      <c r="AX221" s="91" t="str">
        <f>IF('SAISIE ASL'!G221=5,J221,"")</f>
        <v/>
      </c>
      <c r="AY221" s="91"/>
      <c r="AZ221" s="91" t="str">
        <f>IF('SAISIE ASL'!G221=5,L221,"")</f>
        <v/>
      </c>
      <c r="BA221" s="92"/>
      <c r="BB221" s="93"/>
      <c r="BC221" s="89"/>
      <c r="BD221" s="91" t="str">
        <f>IF('SAISIE ASL'!A221=31,H221,"")</f>
        <v/>
      </c>
      <c r="BE221" s="91"/>
      <c r="BF221" s="91" t="str">
        <f>IF('SAISIE ASL'!A221=31,J221,"")</f>
        <v/>
      </c>
      <c r="BG221" s="91"/>
      <c r="BH221" s="91" t="str">
        <f>IF('SAISIE ASL'!A221=31,L221,"")</f>
        <v/>
      </c>
      <c r="BI221" s="92"/>
      <c r="BJ221" s="93"/>
      <c r="BK221" s="94"/>
      <c r="BL221" s="91" t="str">
        <f>IF('SAISIE ASL'!A221=32,H221,"")</f>
        <v/>
      </c>
      <c r="BM221" s="91"/>
      <c r="BN221" s="91" t="str">
        <f>IF('SAISIE ASL'!A221=32,J221,"")</f>
        <v/>
      </c>
      <c r="BO221" s="91"/>
      <c r="BP221" s="91" t="str">
        <f>IF('SAISIE ASL'!A221=32,L221,"")</f>
        <v/>
      </c>
      <c r="BQ221" s="92"/>
      <c r="BR221" s="93"/>
      <c r="BS221" s="85"/>
      <c r="BT221" s="91">
        <f>IF('SAISIE ASL'!A221=33,H221,"")</f>
        <v>1</v>
      </c>
      <c r="BU221" s="91"/>
      <c r="BV221" s="91">
        <f>IF('SAISIE ASL'!A221=33,J221,"")</f>
        <v>0</v>
      </c>
      <c r="BW221" s="91"/>
      <c r="BX221" s="91">
        <f>IF('SAISIE ASL'!A221=33,L221,"")</f>
        <v>1</v>
      </c>
      <c r="BY221" s="92"/>
      <c r="BZ221" s="93"/>
    </row>
    <row r="222" spans="1:78" ht="15" x14ac:dyDescent="0.2">
      <c r="A222">
        <f>'SAISIE ASL'!J222</f>
        <v>75</v>
      </c>
      <c r="B222">
        <f>'SAISIE ASL'!K222</f>
        <v>191</v>
      </c>
      <c r="C222" t="str">
        <f>'SAISIE ASL'!L222</f>
        <v>L'affichage dans le véhicule (informations règles de sécurité et de comportement à destination des clients) est parfaitement visible, propre et en bon état.</v>
      </c>
      <c r="D222">
        <f>'SAISIE ASL'!M222</f>
        <v>1</v>
      </c>
      <c r="E222" t="str">
        <f>'SAISIE ASL'!N222</f>
        <v>OUI</v>
      </c>
      <c r="F222" s="89">
        <f>'SAISIE ASL'!M222</f>
        <v>1</v>
      </c>
      <c r="G222" s="89">
        <f>IF('SAISIE ASL'!N222="OUI",1,IF('SAISIE ASL'!N222="NON",0,IF('SAISIE ASL'!N222="Non Mesuré","",0)))</f>
        <v>1</v>
      </c>
      <c r="H222" s="89">
        <f>IF('SAISIE ASL'!N222&lt;&gt;"Non Mesuré",F222*G222,"")</f>
        <v>1</v>
      </c>
      <c r="I222" s="89"/>
      <c r="J222" s="89">
        <f>IF('SAISIE ASL'!N222="Non Mesuré",F222,0)</f>
        <v>0</v>
      </c>
      <c r="K222" s="89"/>
      <c r="L222" s="89">
        <f t="shared" si="13"/>
        <v>1</v>
      </c>
      <c r="M222" s="89"/>
      <c r="N222" s="90"/>
      <c r="O222" s="90"/>
      <c r="P222" s="91">
        <f>IF('SAISIE ASL'!G222=1,H222,"")</f>
        <v>1</v>
      </c>
      <c r="Q222" s="91"/>
      <c r="R222" s="91">
        <f>IF('SAISIE ASL'!G222=1,J222,"")</f>
        <v>0</v>
      </c>
      <c r="S222" s="91"/>
      <c r="T222" s="91">
        <f>IF('SAISIE ASL'!G222=1,L222,"")</f>
        <v>1</v>
      </c>
      <c r="U222" s="92"/>
      <c r="V222" s="93"/>
      <c r="W222" s="91"/>
      <c r="X222" s="91" t="str">
        <f>IF('SAISIE ASL'!G222=2,H222,"")</f>
        <v/>
      </c>
      <c r="Y222" s="91"/>
      <c r="Z222" s="91" t="str">
        <f>IF('SAISIE ASL'!G222=2,J222,"")</f>
        <v/>
      </c>
      <c r="AA222" s="91"/>
      <c r="AB222" s="91" t="str">
        <f>IF('SAISIE ASL'!G222=2,L222,"")</f>
        <v/>
      </c>
      <c r="AC222" s="92"/>
      <c r="AD222" s="93"/>
      <c r="AE222" s="91"/>
      <c r="AF222" s="91" t="str">
        <f>IF('SAISIE ASL'!G222=3,H222,"")</f>
        <v/>
      </c>
      <c r="AG222" s="91"/>
      <c r="AH222" s="91" t="str">
        <f>IF('SAISIE ASL'!G222=3,J222,"")</f>
        <v/>
      </c>
      <c r="AI222" s="91"/>
      <c r="AJ222" s="91" t="str">
        <f>IF('SAISIE ASL'!G222=3,L222,"")</f>
        <v/>
      </c>
      <c r="AK222" s="92"/>
      <c r="AL222" s="93"/>
      <c r="AM222" s="91"/>
      <c r="AN222" s="91" t="str">
        <f>IF('SAISIE ASL'!G222=4,H222,"")</f>
        <v/>
      </c>
      <c r="AO222" s="91"/>
      <c r="AP222" s="91" t="str">
        <f>IF('SAISIE ASL'!G222=4,J222,"")</f>
        <v/>
      </c>
      <c r="AQ222" s="91"/>
      <c r="AR222" s="91" t="str">
        <f>IF('SAISIE ASL'!G222=4,L222,"")</f>
        <v/>
      </c>
      <c r="AS222" s="92"/>
      <c r="AT222" s="93"/>
      <c r="AU222" s="89"/>
      <c r="AV222" s="91" t="str">
        <f>IF('SAISIE ASL'!G222=5,H222,"")</f>
        <v/>
      </c>
      <c r="AW222" s="91"/>
      <c r="AX222" s="91" t="str">
        <f>IF('SAISIE ASL'!G222=5,J222,"")</f>
        <v/>
      </c>
      <c r="AY222" s="91"/>
      <c r="AZ222" s="91" t="str">
        <f>IF('SAISIE ASL'!G222=5,L222,"")</f>
        <v/>
      </c>
      <c r="BA222" s="92"/>
      <c r="BB222" s="93"/>
      <c r="BC222" s="89"/>
      <c r="BD222" s="91" t="str">
        <f>IF('SAISIE ASL'!A222=31,H222,"")</f>
        <v/>
      </c>
      <c r="BE222" s="91"/>
      <c r="BF222" s="91" t="str">
        <f>IF('SAISIE ASL'!A222=31,J222,"")</f>
        <v/>
      </c>
      <c r="BG222" s="91"/>
      <c r="BH222" s="91" t="str">
        <f>IF('SAISIE ASL'!A222=31,L222,"")</f>
        <v/>
      </c>
      <c r="BI222" s="92"/>
      <c r="BJ222" s="93"/>
      <c r="BK222" s="94"/>
      <c r="BL222" s="91" t="str">
        <f>IF('SAISIE ASL'!A222=32,H222,"")</f>
        <v/>
      </c>
      <c r="BM222" s="91"/>
      <c r="BN222" s="91" t="str">
        <f>IF('SAISIE ASL'!A222=32,J222,"")</f>
        <v/>
      </c>
      <c r="BO222" s="91"/>
      <c r="BP222" s="91" t="str">
        <f>IF('SAISIE ASL'!A222=32,L222,"")</f>
        <v/>
      </c>
      <c r="BQ222" s="92"/>
      <c r="BR222" s="93"/>
      <c r="BS222" s="85"/>
      <c r="BT222" s="91" t="str">
        <f>IF('SAISIE ASL'!A222=33,H222,"")</f>
        <v/>
      </c>
      <c r="BU222" s="91"/>
      <c r="BV222" s="91" t="str">
        <f>IF('SAISIE ASL'!A222=33,J222,"")</f>
        <v/>
      </c>
      <c r="BW222" s="91"/>
      <c r="BX222" s="91" t="str">
        <f>IF('SAISIE ASL'!A222=33,L222,"")</f>
        <v/>
      </c>
      <c r="BY222" s="92"/>
      <c r="BZ222" s="93"/>
    </row>
    <row r="223" spans="1:78" ht="15" x14ac:dyDescent="0.2">
      <c r="A223">
        <f>'SAISIE ASL'!J223</f>
        <v>75</v>
      </c>
      <c r="B223">
        <f>'SAISIE ASL'!K223</f>
        <v>192</v>
      </c>
      <c r="C223" t="str">
        <f>'SAISIE ASL'!L223</f>
        <v>Le véhicule de transfert ne dégage pas de fumées noires/polluantes</v>
      </c>
      <c r="D223">
        <f>'SAISIE ASL'!M223</f>
        <v>1</v>
      </c>
      <c r="E223" t="str">
        <f>'SAISIE ASL'!N223</f>
        <v>OUI</v>
      </c>
      <c r="F223" s="89">
        <f>'SAISIE ASL'!M223</f>
        <v>1</v>
      </c>
      <c r="G223" s="89">
        <f>IF('SAISIE ASL'!N223="OUI",1,IF('SAISIE ASL'!N223="NON",0,IF('SAISIE ASL'!N223="Non Mesuré","",0)))</f>
        <v>1</v>
      </c>
      <c r="H223" s="89">
        <f>IF('SAISIE ASL'!N223&lt;&gt;"Non Mesuré",F223*G223,"")</f>
        <v>1</v>
      </c>
      <c r="I223" s="89"/>
      <c r="J223" s="89">
        <f>IF('SAISIE ASL'!N223="Non Mesuré",F223,0)</f>
        <v>0</v>
      </c>
      <c r="K223" s="89"/>
      <c r="L223" s="89">
        <f t="shared" si="13"/>
        <v>1</v>
      </c>
      <c r="M223" s="89"/>
      <c r="N223" s="90"/>
      <c r="O223" s="90"/>
      <c r="P223" s="91">
        <f>IF('SAISIE ASL'!G223=1,H223,"")</f>
        <v>1</v>
      </c>
      <c r="Q223" s="91"/>
      <c r="R223" s="91">
        <f>IF('SAISIE ASL'!G223=1,J223,"")</f>
        <v>0</v>
      </c>
      <c r="S223" s="91"/>
      <c r="T223" s="91">
        <f>IF('SAISIE ASL'!G223=1,L223,"")</f>
        <v>1</v>
      </c>
      <c r="U223" s="92"/>
      <c r="V223" s="93"/>
      <c r="W223" s="91"/>
      <c r="X223" s="91" t="str">
        <f>IF('SAISIE ASL'!G223=2,H223,"")</f>
        <v/>
      </c>
      <c r="Y223" s="91"/>
      <c r="Z223" s="91" t="str">
        <f>IF('SAISIE ASL'!G223=2,J223,"")</f>
        <v/>
      </c>
      <c r="AA223" s="91"/>
      <c r="AB223" s="91" t="str">
        <f>IF('SAISIE ASL'!G223=2,L223,"")</f>
        <v/>
      </c>
      <c r="AC223" s="92"/>
      <c r="AD223" s="93"/>
      <c r="AE223" s="91"/>
      <c r="AF223" s="91" t="str">
        <f>IF('SAISIE ASL'!G223=3,H223,"")</f>
        <v/>
      </c>
      <c r="AG223" s="91"/>
      <c r="AH223" s="91" t="str">
        <f>IF('SAISIE ASL'!G223=3,J223,"")</f>
        <v/>
      </c>
      <c r="AI223" s="91"/>
      <c r="AJ223" s="91" t="str">
        <f>IF('SAISIE ASL'!G223=3,L223,"")</f>
        <v/>
      </c>
      <c r="AK223" s="92"/>
      <c r="AL223" s="93"/>
      <c r="AM223" s="91"/>
      <c r="AN223" s="91" t="str">
        <f>IF('SAISIE ASL'!G223=4,H223,"")</f>
        <v/>
      </c>
      <c r="AO223" s="91"/>
      <c r="AP223" s="91" t="str">
        <f>IF('SAISIE ASL'!G223=4,J223,"")</f>
        <v/>
      </c>
      <c r="AQ223" s="91"/>
      <c r="AR223" s="91" t="str">
        <f>IF('SAISIE ASL'!G223=4,L223,"")</f>
        <v/>
      </c>
      <c r="AS223" s="92"/>
      <c r="AT223" s="93"/>
      <c r="AU223" s="89"/>
      <c r="AV223" s="91" t="str">
        <f>IF('SAISIE ASL'!G223=5,H223,"")</f>
        <v/>
      </c>
      <c r="AW223" s="91"/>
      <c r="AX223" s="91" t="str">
        <f>IF('SAISIE ASL'!G223=5,J223,"")</f>
        <v/>
      </c>
      <c r="AY223" s="91"/>
      <c r="AZ223" s="91" t="str">
        <f>IF('SAISIE ASL'!G223=5,L223,"")</f>
        <v/>
      </c>
      <c r="BA223" s="92"/>
      <c r="BB223" s="93"/>
      <c r="BC223" s="89"/>
      <c r="BD223" s="91" t="str">
        <f>IF('SAISIE ASL'!A223=31,H223,"")</f>
        <v/>
      </c>
      <c r="BE223" s="91"/>
      <c r="BF223" s="91" t="str">
        <f>IF('SAISIE ASL'!A223=31,J223,"")</f>
        <v/>
      </c>
      <c r="BG223" s="91"/>
      <c r="BH223" s="91" t="str">
        <f>IF('SAISIE ASL'!A223=31,L223,"")</f>
        <v/>
      </c>
      <c r="BI223" s="92"/>
      <c r="BJ223" s="93"/>
      <c r="BK223" s="94"/>
      <c r="BL223" s="91" t="str">
        <f>IF('SAISIE ASL'!A223=32,H223,"")</f>
        <v/>
      </c>
      <c r="BM223" s="91"/>
      <c r="BN223" s="91" t="str">
        <f>IF('SAISIE ASL'!A223=32,J223,"")</f>
        <v/>
      </c>
      <c r="BO223" s="91"/>
      <c r="BP223" s="91" t="str">
        <f>IF('SAISIE ASL'!A223=32,L223,"")</f>
        <v/>
      </c>
      <c r="BQ223" s="92"/>
      <c r="BR223" s="93"/>
      <c r="BS223" s="85"/>
      <c r="BT223" s="91" t="str">
        <f>IF('SAISIE ASL'!A223=33,H223,"")</f>
        <v/>
      </c>
      <c r="BU223" s="91"/>
      <c r="BV223" s="91" t="str">
        <f>IF('SAISIE ASL'!A223=33,J223,"")</f>
        <v/>
      </c>
      <c r="BW223" s="91"/>
      <c r="BX223" s="91" t="str">
        <f>IF('SAISIE ASL'!A223=33,L223,"")</f>
        <v/>
      </c>
      <c r="BY223" s="92"/>
      <c r="BZ223" s="93"/>
    </row>
    <row r="224" spans="1:78" ht="15" x14ac:dyDescent="0.2">
      <c r="A224">
        <f>'SAISIE ASL'!J224</f>
        <v>0</v>
      </c>
      <c r="B224" t="str">
        <f>'SAISIE ASL'!K224</f>
        <v/>
      </c>
      <c r="C224" t="str">
        <f>'SAISIE ASL'!L224</f>
        <v>6 - L'ACTIVITE</v>
      </c>
      <c r="D224" t="str">
        <f>'SAISIE ASL'!M224</f>
        <v>Pts</v>
      </c>
      <c r="E224" t="str">
        <f>'SAISIE ASL'!N224</f>
        <v>Notation</v>
      </c>
      <c r="F224" s="89"/>
      <c r="G224" s="89"/>
      <c r="H224" s="89"/>
      <c r="I224" s="89"/>
      <c r="J224" s="89"/>
      <c r="K224" s="89"/>
      <c r="L224" s="89"/>
      <c r="M224" s="89"/>
      <c r="N224" s="90"/>
      <c r="O224" s="90"/>
      <c r="P224" s="91"/>
      <c r="Q224" s="91"/>
      <c r="R224" s="91"/>
      <c r="S224" s="91"/>
      <c r="T224" s="91"/>
      <c r="U224" s="92"/>
      <c r="V224" s="93"/>
      <c r="W224" s="91"/>
      <c r="X224" s="91"/>
      <c r="Y224" s="91"/>
      <c r="Z224" s="91"/>
      <c r="AA224" s="91"/>
      <c r="AB224" s="91"/>
      <c r="AC224" s="92"/>
      <c r="AD224" s="93"/>
      <c r="AE224" s="91"/>
      <c r="AF224" s="91"/>
      <c r="AG224" s="91"/>
      <c r="AH224" s="91"/>
      <c r="AI224" s="91"/>
      <c r="AJ224" s="91"/>
      <c r="AK224" s="92"/>
      <c r="AL224" s="93"/>
      <c r="AM224" s="91"/>
      <c r="AN224" s="91"/>
      <c r="AO224" s="91"/>
      <c r="AP224" s="91"/>
      <c r="AQ224" s="91"/>
      <c r="AR224" s="91"/>
      <c r="AS224" s="92"/>
      <c r="AT224" s="93"/>
      <c r="AU224" s="89"/>
      <c r="AV224" s="91"/>
      <c r="AW224" s="91"/>
      <c r="AX224" s="91"/>
      <c r="AY224" s="91"/>
      <c r="AZ224" s="91"/>
      <c r="BA224" s="92"/>
      <c r="BB224" s="93"/>
      <c r="BC224" s="89"/>
      <c r="BD224" s="91" t="str">
        <f>IF('SAISIE ASL'!A224=31,H224,"")</f>
        <v/>
      </c>
      <c r="BE224" s="91"/>
      <c r="BF224" s="91" t="str">
        <f>IF('SAISIE ASL'!A224=31,J224,"")</f>
        <v/>
      </c>
      <c r="BG224" s="91"/>
      <c r="BH224" s="91" t="str">
        <f>IF('SAISIE ASL'!A224=31,L224,"")</f>
        <v/>
      </c>
      <c r="BI224" s="92"/>
      <c r="BJ224" s="93"/>
      <c r="BK224" s="94"/>
      <c r="BL224" s="91" t="str">
        <f>IF('SAISIE ASL'!A224=32,H224,"")</f>
        <v/>
      </c>
      <c r="BM224" s="91"/>
      <c r="BN224" s="91" t="str">
        <f>IF('SAISIE ASL'!A224=32,J224,"")</f>
        <v/>
      </c>
      <c r="BO224" s="91"/>
      <c r="BP224" s="91" t="str">
        <f>IF('SAISIE ASL'!A224=32,L224,"")</f>
        <v/>
      </c>
      <c r="BQ224" s="92"/>
      <c r="BR224" s="93"/>
      <c r="BS224" s="85"/>
      <c r="BT224" s="91" t="str">
        <f>IF('SAISIE ASL'!A224=33,H224,"")</f>
        <v/>
      </c>
      <c r="BU224" s="91"/>
      <c r="BV224" s="91" t="str">
        <f>IF('SAISIE ASL'!A224=33,J224,"")</f>
        <v/>
      </c>
      <c r="BW224" s="91"/>
      <c r="BX224" s="91" t="str">
        <f>IF('SAISIE ASL'!A224=33,L224,"")</f>
        <v/>
      </c>
      <c r="BY224" s="92"/>
      <c r="BZ224" s="93"/>
    </row>
    <row r="225" spans="1:78" ht="15.75" x14ac:dyDescent="0.25">
      <c r="A225">
        <f>'SAISIE ASL'!J225</f>
        <v>0</v>
      </c>
      <c r="B225" t="str">
        <f>'SAISIE ASL'!K225</f>
        <v/>
      </c>
      <c r="C225" t="str">
        <f>'SAISIE ASL'!L225</f>
        <v xml:space="preserve">Location de matériel : activités non accompagnées </v>
      </c>
      <c r="D225">
        <f>'SAISIE ASL'!M225</f>
        <v>0</v>
      </c>
      <c r="E225">
        <f>'SAISIE ASL'!N225</f>
        <v>0</v>
      </c>
      <c r="F225" s="234"/>
      <c r="G225" s="234"/>
      <c r="H225" s="234"/>
      <c r="I225" s="234"/>
      <c r="J225" s="234"/>
      <c r="K225" s="234"/>
      <c r="L225" s="234"/>
      <c r="M225" s="234"/>
      <c r="N225" s="235"/>
      <c r="O225" s="235"/>
      <c r="P225" s="144"/>
      <c r="Q225" s="144"/>
      <c r="R225" s="144"/>
      <c r="S225" s="144"/>
      <c r="T225" s="144"/>
      <c r="U225" s="145"/>
      <c r="V225" s="146"/>
      <c r="W225" s="144"/>
      <c r="X225" s="144"/>
      <c r="Y225" s="144"/>
      <c r="Z225" s="144"/>
      <c r="AA225" s="144"/>
      <c r="AB225" s="144"/>
      <c r="AC225" s="145"/>
      <c r="AD225" s="146"/>
      <c r="AE225" s="144"/>
      <c r="AF225" s="144"/>
      <c r="AG225" s="144"/>
      <c r="AH225" s="144"/>
      <c r="AI225" s="144"/>
      <c r="AJ225" s="144"/>
      <c r="AK225" s="145"/>
      <c r="AL225" s="146"/>
      <c r="AM225" s="144"/>
      <c r="AN225" s="144"/>
      <c r="AO225" s="144"/>
      <c r="AP225" s="144"/>
      <c r="AQ225" s="144"/>
      <c r="AR225" s="144"/>
      <c r="AS225" s="145"/>
      <c r="AT225" s="146"/>
      <c r="AU225" s="234"/>
      <c r="AV225" s="144"/>
      <c r="AW225" s="144"/>
      <c r="AX225" s="144"/>
      <c r="AY225" s="144"/>
      <c r="AZ225" s="144"/>
      <c r="BA225" s="145"/>
      <c r="BB225" s="146"/>
      <c r="BC225" s="234"/>
      <c r="BD225" s="144" t="str">
        <f>IF('SAISIE ASL'!A225=31,H225,"")</f>
        <v/>
      </c>
      <c r="BE225" s="144"/>
      <c r="BF225" s="144" t="str">
        <f>IF('SAISIE ASL'!A225=31,J225,"")</f>
        <v/>
      </c>
      <c r="BG225" s="144"/>
      <c r="BH225" s="144" t="str">
        <f>IF('SAISIE ASL'!A225=31,L225,"")</f>
        <v/>
      </c>
      <c r="BI225" s="145"/>
      <c r="BJ225" s="146"/>
      <c r="BK225" s="147"/>
      <c r="BL225" s="144" t="str">
        <f>IF('SAISIE ASL'!A225=32,H225,"")</f>
        <v/>
      </c>
      <c r="BM225" s="144"/>
      <c r="BN225" s="144" t="str">
        <f>IF('SAISIE ASL'!A225=32,J225,"")</f>
        <v/>
      </c>
      <c r="BO225" s="144"/>
      <c r="BP225" s="144" t="str">
        <f>IF('SAISIE ASL'!A225=32,L225,"")</f>
        <v/>
      </c>
      <c r="BQ225" s="145"/>
      <c r="BR225" s="146"/>
      <c r="BS225" s="142"/>
      <c r="BT225" s="144" t="str">
        <f>IF('SAISIE ASL'!A225=33,H225,"")</f>
        <v/>
      </c>
      <c r="BU225" s="144"/>
      <c r="BV225" s="144" t="str">
        <f>IF('SAISIE ASL'!A225=33,J225,"")</f>
        <v/>
      </c>
      <c r="BW225" s="144"/>
      <c r="BX225" s="144" t="str">
        <f>IF('SAISIE ASL'!A225=33,L225,"")</f>
        <v/>
      </c>
      <c r="BY225" s="145"/>
      <c r="BZ225" s="146"/>
    </row>
    <row r="226" spans="1:78" ht="15" x14ac:dyDescent="0.2">
      <c r="A226">
        <f>'SAISIE ASL'!J226</f>
        <v>30</v>
      </c>
      <c r="B226">
        <f>'SAISIE ASL'!K226</f>
        <v>193</v>
      </c>
      <c r="C226" t="str">
        <f>'SAISIE ASL'!L226</f>
        <v>Le professionnel met à disposition des circuits d'activité.</v>
      </c>
      <c r="D226">
        <f>'SAISIE ASL'!M226</f>
        <v>3</v>
      </c>
      <c r="E226" t="str">
        <f>'SAISIE ASL'!N226</f>
        <v>OUI</v>
      </c>
      <c r="F226" s="89">
        <f>'SAISIE ASL'!M226</f>
        <v>3</v>
      </c>
      <c r="G226" s="89">
        <f>IF('SAISIE ASL'!N226="OUI",1,IF('SAISIE ASL'!N226="NON",0,IF('SAISIE ASL'!N226="Non Mesuré","",0)))</f>
        <v>1</v>
      </c>
      <c r="H226" s="89">
        <f>IF('SAISIE ASL'!N226&lt;&gt;"Non Mesuré",F226*G226,"")</f>
        <v>3</v>
      </c>
      <c r="I226" s="89"/>
      <c r="J226" s="89">
        <f>IF('SAISIE ASL'!N226="Non Mesuré",F226,0)</f>
        <v>0</v>
      </c>
      <c r="K226" s="89"/>
      <c r="L226" s="89">
        <f t="shared" ref="L226:L231" si="14">F226-J226</f>
        <v>3</v>
      </c>
      <c r="M226" s="89"/>
      <c r="N226" s="90"/>
      <c r="O226" s="90"/>
      <c r="P226" s="91" t="str">
        <f>IF('SAISIE ASL'!G226=1,H226,"")</f>
        <v/>
      </c>
      <c r="Q226" s="91"/>
      <c r="R226" s="91" t="str">
        <f>IF('SAISIE ASL'!G226=1,J226,"")</f>
        <v/>
      </c>
      <c r="S226" s="91"/>
      <c r="T226" s="91" t="str">
        <f>IF('SAISIE ASL'!G226=1,L226,"")</f>
        <v/>
      </c>
      <c r="U226" s="92"/>
      <c r="V226" s="93"/>
      <c r="W226" s="91"/>
      <c r="X226" s="91">
        <f>IF('SAISIE ASL'!G226=2,H226,"")</f>
        <v>3</v>
      </c>
      <c r="Y226" s="91"/>
      <c r="Z226" s="91">
        <f>IF('SAISIE ASL'!G226=2,J226,"")</f>
        <v>0</v>
      </c>
      <c r="AA226" s="91"/>
      <c r="AB226" s="91">
        <f>IF('SAISIE ASL'!G226=2,L226,"")</f>
        <v>3</v>
      </c>
      <c r="AC226" s="92"/>
      <c r="AD226" s="93"/>
      <c r="AE226" s="91"/>
      <c r="AF226" s="91" t="str">
        <f>IF('SAISIE ASL'!G226=3,H226,"")</f>
        <v/>
      </c>
      <c r="AG226" s="91"/>
      <c r="AH226" s="91" t="str">
        <f>IF('SAISIE ASL'!G226=3,J226,"")</f>
        <v/>
      </c>
      <c r="AI226" s="91"/>
      <c r="AJ226" s="91" t="str">
        <f>IF('SAISIE ASL'!G226=3,L226,"")</f>
        <v/>
      </c>
      <c r="AK226" s="92"/>
      <c r="AL226" s="93"/>
      <c r="AM226" s="91"/>
      <c r="AN226" s="91" t="str">
        <f>IF('SAISIE ASL'!G226=4,H226,"")</f>
        <v/>
      </c>
      <c r="AO226" s="91"/>
      <c r="AP226" s="91" t="str">
        <f>IF('SAISIE ASL'!G226=4,J226,"")</f>
        <v/>
      </c>
      <c r="AQ226" s="91"/>
      <c r="AR226" s="91" t="str">
        <f>IF('SAISIE ASL'!G226=4,L226,"")</f>
        <v/>
      </c>
      <c r="AS226" s="92"/>
      <c r="AT226" s="93"/>
      <c r="AU226" s="89"/>
      <c r="AV226" s="91" t="str">
        <f>IF('SAISIE ASL'!G226=5,H226,"")</f>
        <v/>
      </c>
      <c r="AW226" s="91"/>
      <c r="AX226" s="91" t="str">
        <f>IF('SAISIE ASL'!G226=5,J226,"")</f>
        <v/>
      </c>
      <c r="AY226" s="91"/>
      <c r="AZ226" s="91" t="str">
        <f>IF('SAISIE ASL'!G226=5,L226,"")</f>
        <v/>
      </c>
      <c r="BA226" s="92"/>
      <c r="BB226" s="93"/>
      <c r="BC226" s="89"/>
      <c r="BD226" s="91" t="str">
        <f>IF('SAISIE ASL'!A226=31,H226,"")</f>
        <v/>
      </c>
      <c r="BE226" s="91"/>
      <c r="BF226" s="91" t="str">
        <f>IF('SAISIE ASL'!A226=31,J226,"")</f>
        <v/>
      </c>
      <c r="BG226" s="91"/>
      <c r="BH226" s="91" t="str">
        <f>IF('SAISIE ASL'!A226=31,L226,"")</f>
        <v/>
      </c>
      <c r="BI226" s="92"/>
      <c r="BJ226" s="93"/>
      <c r="BK226" s="94"/>
      <c r="BL226" s="91" t="str">
        <f>IF('SAISIE ASL'!A226=32,H226,"")</f>
        <v/>
      </c>
      <c r="BM226" s="91"/>
      <c r="BN226" s="91" t="str">
        <f>IF('SAISIE ASL'!A226=32,J226,"")</f>
        <v/>
      </c>
      <c r="BO226" s="91"/>
      <c r="BP226" s="91" t="str">
        <f>IF('SAISIE ASL'!A226=32,L226,"")</f>
        <v/>
      </c>
      <c r="BQ226" s="92"/>
      <c r="BR226" s="93"/>
      <c r="BS226" s="85"/>
      <c r="BT226" s="91" t="str">
        <f>IF('SAISIE ASL'!A226=33,H226,"")</f>
        <v/>
      </c>
      <c r="BU226" s="91"/>
      <c r="BV226" s="91" t="str">
        <f>IF('SAISIE ASL'!A226=33,J226,"")</f>
        <v/>
      </c>
      <c r="BW226" s="91"/>
      <c r="BX226" s="91" t="str">
        <f>IF('SAISIE ASL'!A226=33,L226,"")</f>
        <v/>
      </c>
      <c r="BY226" s="92"/>
      <c r="BZ226" s="93"/>
    </row>
    <row r="227" spans="1:78" ht="15" x14ac:dyDescent="0.2">
      <c r="A227">
        <f>'SAISIE ASL'!J227</f>
        <v>24</v>
      </c>
      <c r="B227">
        <f>'SAISIE ASL'!K227</f>
        <v>194</v>
      </c>
      <c r="C227" t="str">
        <f>'SAISIE ASL'!L227</f>
        <v>Le professionnel remet un support d'information au client : guide, carte, topo, road book, support mobile, etc.</v>
      </c>
      <c r="D227">
        <f>'SAISIE ASL'!M227</f>
        <v>3</v>
      </c>
      <c r="E227" t="str">
        <f>'SAISIE ASL'!N227</f>
        <v>OUI</v>
      </c>
      <c r="F227" s="89">
        <f>'SAISIE ASL'!M227</f>
        <v>3</v>
      </c>
      <c r="G227" s="89">
        <f>IF('SAISIE ASL'!N227="OUI",1,IF('SAISIE ASL'!N227="NON",0,IF('SAISIE ASL'!N227="Non Mesuré","",0)))</f>
        <v>1</v>
      </c>
      <c r="H227" s="89">
        <f>IF('SAISIE ASL'!N227&lt;&gt;"Non Mesuré",F227*G227,"")</f>
        <v>3</v>
      </c>
      <c r="I227" s="89"/>
      <c r="J227" s="89">
        <f>IF('SAISIE ASL'!N227="Non Mesuré",F227,0)</f>
        <v>0</v>
      </c>
      <c r="K227" s="89"/>
      <c r="L227" s="89">
        <f t="shared" si="14"/>
        <v>3</v>
      </c>
      <c r="M227" s="89"/>
      <c r="N227" s="90"/>
      <c r="O227" s="90"/>
      <c r="P227" s="91" t="str">
        <f>IF('SAISIE ASL'!G227=1,H227,"")</f>
        <v/>
      </c>
      <c r="Q227" s="91"/>
      <c r="R227" s="91" t="str">
        <f>IF('SAISIE ASL'!G227=1,J227,"")</f>
        <v/>
      </c>
      <c r="S227" s="91"/>
      <c r="T227" s="91" t="str">
        <f>IF('SAISIE ASL'!G227=1,L227,"")</f>
        <v/>
      </c>
      <c r="U227" s="92"/>
      <c r="V227" s="93"/>
      <c r="W227" s="91"/>
      <c r="X227" s="91">
        <f>IF('SAISIE ASL'!G227=2,H227,"")</f>
        <v>3</v>
      </c>
      <c r="Y227" s="91"/>
      <c r="Z227" s="91">
        <f>IF('SAISIE ASL'!G227=2,J227,"")</f>
        <v>0</v>
      </c>
      <c r="AA227" s="91"/>
      <c r="AB227" s="91">
        <f>IF('SAISIE ASL'!G227=2,L227,"")</f>
        <v>3</v>
      </c>
      <c r="AC227" s="92"/>
      <c r="AD227" s="93"/>
      <c r="AE227" s="91"/>
      <c r="AF227" s="91" t="str">
        <f>IF('SAISIE ASL'!G227=3,H227,"")</f>
        <v/>
      </c>
      <c r="AG227" s="91"/>
      <c r="AH227" s="91" t="str">
        <f>IF('SAISIE ASL'!G227=3,J227,"")</f>
        <v/>
      </c>
      <c r="AI227" s="91"/>
      <c r="AJ227" s="91" t="str">
        <f>IF('SAISIE ASL'!G227=3,L227,"")</f>
        <v/>
      </c>
      <c r="AK227" s="92"/>
      <c r="AL227" s="93"/>
      <c r="AM227" s="91"/>
      <c r="AN227" s="91" t="str">
        <f>IF('SAISIE ASL'!G227=4,H227,"")</f>
        <v/>
      </c>
      <c r="AO227" s="91"/>
      <c r="AP227" s="91" t="str">
        <f>IF('SAISIE ASL'!G227=4,J227,"")</f>
        <v/>
      </c>
      <c r="AQ227" s="91"/>
      <c r="AR227" s="91" t="str">
        <f>IF('SAISIE ASL'!G227=4,L227,"")</f>
        <v/>
      </c>
      <c r="AS227" s="92"/>
      <c r="AT227" s="93"/>
      <c r="AU227" s="89"/>
      <c r="AV227" s="91" t="str">
        <f>IF('SAISIE ASL'!G227=5,H227,"")</f>
        <v/>
      </c>
      <c r="AW227" s="91"/>
      <c r="AX227" s="91" t="str">
        <f>IF('SAISIE ASL'!G227=5,J227,"")</f>
        <v/>
      </c>
      <c r="AY227" s="91"/>
      <c r="AZ227" s="91" t="str">
        <f>IF('SAISIE ASL'!G227=5,L227,"")</f>
        <v/>
      </c>
      <c r="BA227" s="92"/>
      <c r="BB227" s="93"/>
      <c r="BC227" s="89"/>
      <c r="BD227" s="91" t="str">
        <f>IF('SAISIE ASL'!A227=31,H227,"")</f>
        <v/>
      </c>
      <c r="BE227" s="91"/>
      <c r="BF227" s="91" t="str">
        <f>IF('SAISIE ASL'!A227=31,J227,"")</f>
        <v/>
      </c>
      <c r="BG227" s="91"/>
      <c r="BH227" s="91" t="str">
        <f>IF('SAISIE ASL'!A227=31,L227,"")</f>
        <v/>
      </c>
      <c r="BI227" s="92"/>
      <c r="BJ227" s="93"/>
      <c r="BK227" s="94"/>
      <c r="BL227" s="91" t="str">
        <f>IF('SAISIE ASL'!A227=32,H227,"")</f>
        <v/>
      </c>
      <c r="BM227" s="91"/>
      <c r="BN227" s="91" t="str">
        <f>IF('SAISIE ASL'!A227=32,J227,"")</f>
        <v/>
      </c>
      <c r="BO227" s="91"/>
      <c r="BP227" s="91" t="str">
        <f>IF('SAISIE ASL'!A227=32,L227,"")</f>
        <v/>
      </c>
      <c r="BQ227" s="92"/>
      <c r="BR227" s="93"/>
      <c r="BS227" s="85"/>
      <c r="BT227" s="91" t="str">
        <f>IF('SAISIE ASL'!A227=33,H227,"")</f>
        <v/>
      </c>
      <c r="BU227" s="91"/>
      <c r="BV227" s="91" t="str">
        <f>IF('SAISIE ASL'!A227=33,J227,"")</f>
        <v/>
      </c>
      <c r="BW227" s="91"/>
      <c r="BX227" s="91" t="str">
        <f>IF('SAISIE ASL'!A227=33,L227,"")</f>
        <v/>
      </c>
      <c r="BY227" s="92"/>
      <c r="BZ227" s="93"/>
    </row>
    <row r="228" spans="1:78" ht="15" x14ac:dyDescent="0.2">
      <c r="A228">
        <f>'SAISIE ASL'!J228</f>
        <v>24</v>
      </c>
      <c r="B228">
        <f>'SAISIE ASL'!K228</f>
        <v>195</v>
      </c>
      <c r="C228" t="str">
        <f>'SAISIE ASL'!L228</f>
        <v>Le support est complet</v>
      </c>
      <c r="D228">
        <f>'SAISIE ASL'!M228</f>
        <v>3</v>
      </c>
      <c r="E228" t="str">
        <f>'SAISIE ASL'!N228</f>
        <v>OUI</v>
      </c>
      <c r="F228" s="89">
        <f>'SAISIE ASL'!M228</f>
        <v>3</v>
      </c>
      <c r="G228" s="89">
        <f>IF('SAISIE ASL'!N228="OUI",1,IF('SAISIE ASL'!N228="NON",0,IF('SAISIE ASL'!N228="Non Mesuré","",0)))</f>
        <v>1</v>
      </c>
      <c r="H228" s="89">
        <f>IF('SAISIE ASL'!N228&lt;&gt;"Non Mesuré",F228*G228,"")</f>
        <v>3</v>
      </c>
      <c r="I228" s="89"/>
      <c r="J228" s="89">
        <f>IF('SAISIE ASL'!N228="Non Mesuré",F228,0)</f>
        <v>0</v>
      </c>
      <c r="K228" s="89"/>
      <c r="L228" s="89">
        <f t="shared" si="14"/>
        <v>3</v>
      </c>
      <c r="M228" s="89"/>
      <c r="N228" s="90"/>
      <c r="O228" s="90"/>
      <c r="P228" s="91">
        <f>IF('SAISIE ASL'!G228=1,H228,"")</f>
        <v>3</v>
      </c>
      <c r="Q228" s="91"/>
      <c r="R228" s="91">
        <f>IF('SAISIE ASL'!G228=1,J228,"")</f>
        <v>0</v>
      </c>
      <c r="S228" s="91"/>
      <c r="T228" s="91">
        <f>IF('SAISIE ASL'!G228=1,L228,"")</f>
        <v>3</v>
      </c>
      <c r="U228" s="92"/>
      <c r="V228" s="93"/>
      <c r="W228" s="91"/>
      <c r="X228" s="91" t="str">
        <f>IF('SAISIE ASL'!G228=2,H228,"")</f>
        <v/>
      </c>
      <c r="Y228" s="91"/>
      <c r="Z228" s="91" t="str">
        <f>IF('SAISIE ASL'!G228=2,J228,"")</f>
        <v/>
      </c>
      <c r="AA228" s="91"/>
      <c r="AB228" s="91" t="str">
        <f>IF('SAISIE ASL'!G228=2,L228,"")</f>
        <v/>
      </c>
      <c r="AC228" s="92"/>
      <c r="AD228" s="93"/>
      <c r="AE228" s="91"/>
      <c r="AF228" s="91" t="str">
        <f>IF('SAISIE ASL'!G228=3,H228,"")</f>
        <v/>
      </c>
      <c r="AG228" s="91"/>
      <c r="AH228" s="91" t="str">
        <f>IF('SAISIE ASL'!G228=3,J228,"")</f>
        <v/>
      </c>
      <c r="AI228" s="91"/>
      <c r="AJ228" s="91" t="str">
        <f>IF('SAISIE ASL'!G228=3,L228,"")</f>
        <v/>
      </c>
      <c r="AK228" s="92"/>
      <c r="AL228" s="93"/>
      <c r="AM228" s="91"/>
      <c r="AN228" s="91" t="str">
        <f>IF('SAISIE ASL'!G228=4,H228,"")</f>
        <v/>
      </c>
      <c r="AO228" s="91"/>
      <c r="AP228" s="91" t="str">
        <f>IF('SAISIE ASL'!G228=4,J228,"")</f>
        <v/>
      </c>
      <c r="AQ228" s="91"/>
      <c r="AR228" s="91" t="str">
        <f>IF('SAISIE ASL'!G228=4,L228,"")</f>
        <v/>
      </c>
      <c r="AS228" s="92"/>
      <c r="AT228" s="93"/>
      <c r="AU228" s="89"/>
      <c r="AV228" s="91" t="str">
        <f>IF('SAISIE ASL'!G228=5,H228,"")</f>
        <v/>
      </c>
      <c r="AW228" s="91"/>
      <c r="AX228" s="91" t="str">
        <f>IF('SAISIE ASL'!G228=5,J228,"")</f>
        <v/>
      </c>
      <c r="AY228" s="91"/>
      <c r="AZ228" s="91" t="str">
        <f>IF('SAISIE ASL'!G228=5,L228,"")</f>
        <v/>
      </c>
      <c r="BA228" s="92"/>
      <c r="BB228" s="93"/>
      <c r="BC228" s="89"/>
      <c r="BD228" s="91" t="str">
        <f>IF('SAISIE ASL'!A228=31,H228,"")</f>
        <v/>
      </c>
      <c r="BE228" s="91"/>
      <c r="BF228" s="91" t="str">
        <f>IF('SAISIE ASL'!A228=31,J228,"")</f>
        <v/>
      </c>
      <c r="BG228" s="91"/>
      <c r="BH228" s="91" t="str">
        <f>IF('SAISIE ASL'!A228=31,L228,"")</f>
        <v/>
      </c>
      <c r="BI228" s="92"/>
      <c r="BJ228" s="93"/>
      <c r="BK228" s="94"/>
      <c r="BL228" s="91" t="str">
        <f>IF('SAISIE ASL'!A228=32,H228,"")</f>
        <v/>
      </c>
      <c r="BM228" s="91"/>
      <c r="BN228" s="91" t="str">
        <f>IF('SAISIE ASL'!A228=32,J228,"")</f>
        <v/>
      </c>
      <c r="BO228" s="91"/>
      <c r="BP228" s="91" t="str">
        <f>IF('SAISIE ASL'!A228=32,L228,"")</f>
        <v/>
      </c>
      <c r="BQ228" s="92"/>
      <c r="BR228" s="93"/>
      <c r="BS228" s="85"/>
      <c r="BT228" s="91" t="str">
        <f>IF('SAISIE ASL'!A228=33,H228,"")</f>
        <v/>
      </c>
      <c r="BU228" s="91"/>
      <c r="BV228" s="91" t="str">
        <f>IF('SAISIE ASL'!A228=33,J228,"")</f>
        <v/>
      </c>
      <c r="BW228" s="91"/>
      <c r="BX228" s="91" t="str">
        <f>IF('SAISIE ASL'!A228=33,L228,"")</f>
        <v/>
      </c>
      <c r="BY228" s="92"/>
      <c r="BZ228" s="93"/>
    </row>
    <row r="229" spans="1:78" ht="15" x14ac:dyDescent="0.2">
      <c r="A229">
        <f>'SAISIE ASL'!J229</f>
        <v>24</v>
      </c>
      <c r="B229">
        <f>'SAISIE ASL'!K229</f>
        <v>196</v>
      </c>
      <c r="C229" t="str">
        <f>'SAISIE ASL'!L229</f>
        <v>La présentation du support est soignée</v>
      </c>
      <c r="D229">
        <f>'SAISIE ASL'!M229</f>
        <v>3</v>
      </c>
      <c r="E229" t="str">
        <f>'SAISIE ASL'!N229</f>
        <v>OUI</v>
      </c>
      <c r="F229" s="89">
        <f>'SAISIE ASL'!M229</f>
        <v>3</v>
      </c>
      <c r="G229" s="89">
        <f>IF('SAISIE ASL'!N229="OUI",1,IF('SAISIE ASL'!N229="NON",0,IF('SAISIE ASL'!N229="Non Mesuré","",0)))</f>
        <v>1</v>
      </c>
      <c r="H229" s="89">
        <f>IF('SAISIE ASL'!N229&lt;&gt;"Non Mesuré",F229*G229,"")</f>
        <v>3</v>
      </c>
      <c r="I229" s="89"/>
      <c r="J229" s="89">
        <f>IF('SAISIE ASL'!N229="Non Mesuré",F229,0)</f>
        <v>0</v>
      </c>
      <c r="K229" s="89"/>
      <c r="L229" s="89">
        <f t="shared" si="14"/>
        <v>3</v>
      </c>
      <c r="M229" s="89"/>
      <c r="N229" s="90"/>
      <c r="O229" s="90"/>
      <c r="P229" s="91">
        <f>IF('SAISIE ASL'!G229=1,H229,"")</f>
        <v>3</v>
      </c>
      <c r="Q229" s="91"/>
      <c r="R229" s="91">
        <f>IF('SAISIE ASL'!G229=1,J229,"")</f>
        <v>0</v>
      </c>
      <c r="S229" s="91"/>
      <c r="T229" s="91">
        <f>IF('SAISIE ASL'!G229=1,L229,"")</f>
        <v>3</v>
      </c>
      <c r="U229" s="92"/>
      <c r="V229" s="93"/>
      <c r="W229" s="91"/>
      <c r="X229" s="91" t="str">
        <f>IF('SAISIE ASL'!G229=2,H229,"")</f>
        <v/>
      </c>
      <c r="Y229" s="91"/>
      <c r="Z229" s="91" t="str">
        <f>IF('SAISIE ASL'!G229=2,J229,"")</f>
        <v/>
      </c>
      <c r="AA229" s="91"/>
      <c r="AB229" s="91" t="str">
        <f>IF('SAISIE ASL'!G229=2,L229,"")</f>
        <v/>
      </c>
      <c r="AC229" s="92"/>
      <c r="AD229" s="93"/>
      <c r="AE229" s="91"/>
      <c r="AF229" s="91" t="str">
        <f>IF('SAISIE ASL'!G229=3,H229,"")</f>
        <v/>
      </c>
      <c r="AG229" s="91"/>
      <c r="AH229" s="91" t="str">
        <f>IF('SAISIE ASL'!G229=3,J229,"")</f>
        <v/>
      </c>
      <c r="AI229" s="91"/>
      <c r="AJ229" s="91" t="str">
        <f>IF('SAISIE ASL'!G229=3,L229,"")</f>
        <v/>
      </c>
      <c r="AK229" s="92"/>
      <c r="AL229" s="93"/>
      <c r="AM229" s="91"/>
      <c r="AN229" s="91" t="str">
        <f>IF('SAISIE ASL'!G229=4,H229,"")</f>
        <v/>
      </c>
      <c r="AO229" s="91"/>
      <c r="AP229" s="91" t="str">
        <f>IF('SAISIE ASL'!G229=4,J229,"")</f>
        <v/>
      </c>
      <c r="AQ229" s="91"/>
      <c r="AR229" s="91" t="str">
        <f>IF('SAISIE ASL'!G229=4,L229,"")</f>
        <v/>
      </c>
      <c r="AS229" s="92"/>
      <c r="AT229" s="93"/>
      <c r="AU229" s="89"/>
      <c r="AV229" s="91" t="str">
        <f>IF('SAISIE ASL'!G229=5,H229,"")</f>
        <v/>
      </c>
      <c r="AW229" s="91"/>
      <c r="AX229" s="91" t="str">
        <f>IF('SAISIE ASL'!G229=5,J229,"")</f>
        <v/>
      </c>
      <c r="AY229" s="91"/>
      <c r="AZ229" s="91" t="str">
        <f>IF('SAISIE ASL'!G229=5,L229,"")</f>
        <v/>
      </c>
      <c r="BA229" s="92"/>
      <c r="BB229" s="93"/>
      <c r="BC229" s="89"/>
      <c r="BD229" s="91" t="str">
        <f>IF('SAISIE ASL'!A229=31,H229,"")</f>
        <v/>
      </c>
      <c r="BE229" s="91"/>
      <c r="BF229" s="91" t="str">
        <f>IF('SAISIE ASL'!A229=31,J229,"")</f>
        <v/>
      </c>
      <c r="BG229" s="91"/>
      <c r="BH229" s="91" t="str">
        <f>IF('SAISIE ASL'!A229=31,L229,"")</f>
        <v/>
      </c>
      <c r="BI229" s="92"/>
      <c r="BJ229" s="93"/>
      <c r="BK229" s="94"/>
      <c r="BL229" s="91" t="str">
        <f>IF('SAISIE ASL'!A229=32,H229,"")</f>
        <v/>
      </c>
      <c r="BM229" s="91"/>
      <c r="BN229" s="91" t="str">
        <f>IF('SAISIE ASL'!A229=32,J229,"")</f>
        <v/>
      </c>
      <c r="BO229" s="91"/>
      <c r="BP229" s="91" t="str">
        <f>IF('SAISIE ASL'!A229=32,L229,"")</f>
        <v/>
      </c>
      <c r="BQ229" s="92"/>
      <c r="BR229" s="93"/>
      <c r="BS229" s="85"/>
      <c r="BT229" s="91" t="str">
        <f>IF('SAISIE ASL'!A229=33,H229,"")</f>
        <v/>
      </c>
      <c r="BU229" s="91"/>
      <c r="BV229" s="91" t="str">
        <f>IF('SAISIE ASL'!A229=33,J229,"")</f>
        <v/>
      </c>
      <c r="BW229" s="91"/>
      <c r="BX229" s="91" t="str">
        <f>IF('SAISIE ASL'!A229=33,L229,"")</f>
        <v/>
      </c>
      <c r="BY229" s="92"/>
      <c r="BZ229" s="93"/>
    </row>
    <row r="230" spans="1:78" ht="15" x14ac:dyDescent="0.2">
      <c r="A230">
        <f>'SAISIE ASL'!J230</f>
        <v>200</v>
      </c>
      <c r="B230">
        <f>'SAISIE ASL'!K230</f>
        <v>197</v>
      </c>
      <c r="C230" t="str">
        <f>'SAISIE ASL'!L230</f>
        <v>Le support est traduit en au moins une langue étrangère en cohérence avec les clientèles accueillies.</v>
      </c>
      <c r="D230">
        <f>'SAISIE ASL'!M230</f>
        <v>3</v>
      </c>
      <c r="E230" t="str">
        <f>'SAISIE ASL'!N230</f>
        <v>OUI</v>
      </c>
      <c r="F230" s="89">
        <f>'SAISIE ASL'!M230</f>
        <v>3</v>
      </c>
      <c r="G230" s="89">
        <f>IF('SAISIE ASL'!N230="OUI",1,IF('SAISIE ASL'!N230="NON",0,IF('SAISIE ASL'!N230="Non Mesuré","",0)))</f>
        <v>1</v>
      </c>
      <c r="H230" s="89">
        <f>IF('SAISIE ASL'!N230&lt;&gt;"Non Mesuré",F230*G230,"")</f>
        <v>3</v>
      </c>
      <c r="I230" s="89"/>
      <c r="J230" s="89">
        <f>IF('SAISIE ASL'!N230="Non Mesuré",F230,0)</f>
        <v>0</v>
      </c>
      <c r="K230" s="89"/>
      <c r="L230" s="89">
        <f t="shared" si="14"/>
        <v>3</v>
      </c>
      <c r="M230" s="89"/>
      <c r="N230" s="90"/>
      <c r="O230" s="90"/>
      <c r="P230" s="91">
        <f>IF('SAISIE ASL'!G230=1,H230,"")</f>
        <v>3</v>
      </c>
      <c r="Q230" s="91"/>
      <c r="R230" s="91">
        <f>IF('SAISIE ASL'!G230=1,J230,"")</f>
        <v>0</v>
      </c>
      <c r="S230" s="91"/>
      <c r="T230" s="91">
        <f>IF('SAISIE ASL'!G230=1,L230,"")</f>
        <v>3</v>
      </c>
      <c r="U230" s="92"/>
      <c r="V230" s="93"/>
      <c r="W230" s="91"/>
      <c r="X230" s="91" t="str">
        <f>IF('SAISIE ASL'!G230=2,H230,"")</f>
        <v/>
      </c>
      <c r="Y230" s="91"/>
      <c r="Z230" s="91" t="str">
        <f>IF('SAISIE ASL'!G230=2,J230,"")</f>
        <v/>
      </c>
      <c r="AA230" s="91"/>
      <c r="AB230" s="91" t="str">
        <f>IF('SAISIE ASL'!G230=2,L230,"")</f>
        <v/>
      </c>
      <c r="AC230" s="92"/>
      <c r="AD230" s="93"/>
      <c r="AE230" s="91"/>
      <c r="AF230" s="91" t="str">
        <f>IF('SAISIE ASL'!G230=3,H230,"")</f>
        <v/>
      </c>
      <c r="AG230" s="91"/>
      <c r="AH230" s="91" t="str">
        <f>IF('SAISIE ASL'!G230=3,J230,"")</f>
        <v/>
      </c>
      <c r="AI230" s="91"/>
      <c r="AJ230" s="91" t="str">
        <f>IF('SAISIE ASL'!G230=3,L230,"")</f>
        <v/>
      </c>
      <c r="AK230" s="92"/>
      <c r="AL230" s="93"/>
      <c r="AM230" s="91"/>
      <c r="AN230" s="91" t="str">
        <f>IF('SAISIE ASL'!G230=4,H230,"")</f>
        <v/>
      </c>
      <c r="AO230" s="91"/>
      <c r="AP230" s="91" t="str">
        <f>IF('SAISIE ASL'!G230=4,J230,"")</f>
        <v/>
      </c>
      <c r="AQ230" s="91"/>
      <c r="AR230" s="91" t="str">
        <f>IF('SAISIE ASL'!G230=4,L230,"")</f>
        <v/>
      </c>
      <c r="AS230" s="92"/>
      <c r="AT230" s="93"/>
      <c r="AU230" s="89"/>
      <c r="AV230" s="91" t="str">
        <f>IF('SAISIE ASL'!G230=5,H230,"")</f>
        <v/>
      </c>
      <c r="AW230" s="91"/>
      <c r="AX230" s="91" t="str">
        <f>IF('SAISIE ASL'!G230=5,J230,"")</f>
        <v/>
      </c>
      <c r="AY230" s="91"/>
      <c r="AZ230" s="91" t="str">
        <f>IF('SAISIE ASL'!G230=5,L230,"")</f>
        <v/>
      </c>
      <c r="BA230" s="92"/>
      <c r="BB230" s="93"/>
      <c r="BC230" s="89"/>
      <c r="BD230" s="91" t="str">
        <f>IF('SAISIE ASL'!A230=31,H230,"")</f>
        <v/>
      </c>
      <c r="BE230" s="91"/>
      <c r="BF230" s="91" t="str">
        <f>IF('SAISIE ASL'!A230=31,J230,"")</f>
        <v/>
      </c>
      <c r="BG230" s="91"/>
      <c r="BH230" s="91" t="str">
        <f>IF('SAISIE ASL'!A230=31,L230,"")</f>
        <v/>
      </c>
      <c r="BI230" s="92"/>
      <c r="BJ230" s="93"/>
      <c r="BK230" s="94"/>
      <c r="BL230" s="91" t="str">
        <f>IF('SAISIE ASL'!A230=32,H230,"")</f>
        <v/>
      </c>
      <c r="BM230" s="91"/>
      <c r="BN230" s="91" t="str">
        <f>IF('SAISIE ASL'!A230=32,J230,"")</f>
        <v/>
      </c>
      <c r="BO230" s="91"/>
      <c r="BP230" s="91" t="str">
        <f>IF('SAISIE ASL'!A230=32,L230,"")</f>
        <v/>
      </c>
      <c r="BQ230" s="92"/>
      <c r="BR230" s="93"/>
      <c r="BS230" s="85"/>
      <c r="BT230" s="91" t="str">
        <f>IF('SAISIE ASL'!A230=33,H230,"")</f>
        <v/>
      </c>
      <c r="BU230" s="91"/>
      <c r="BV230" s="91" t="str">
        <f>IF('SAISIE ASL'!A230=33,J230,"")</f>
        <v/>
      </c>
      <c r="BW230" s="91"/>
      <c r="BX230" s="91" t="str">
        <f>IF('SAISIE ASL'!A230=33,L230,"")</f>
        <v/>
      </c>
      <c r="BY230" s="92"/>
      <c r="BZ230" s="93"/>
    </row>
    <row r="231" spans="1:78" ht="15" x14ac:dyDescent="0.2">
      <c r="A231">
        <f>'SAISIE ASL'!J231</f>
        <v>200</v>
      </c>
      <c r="B231">
        <f>'SAISIE ASL'!K231</f>
        <v>198</v>
      </c>
      <c r="C231" t="str">
        <f>'SAISIE ASL'!L231</f>
        <v>Le support est traduit dans une deuxième langue étrangère.</v>
      </c>
      <c r="D231">
        <f>'SAISIE ASL'!M231</f>
        <v>3</v>
      </c>
      <c r="E231" t="str">
        <f>'SAISIE ASL'!N231</f>
        <v>OUI</v>
      </c>
      <c r="F231" s="89">
        <f>'SAISIE ASL'!M231</f>
        <v>3</v>
      </c>
      <c r="G231" s="89">
        <f>IF('SAISIE ASL'!N231="OUI",1,IF('SAISIE ASL'!N231="NON",0,IF('SAISIE ASL'!N231="Non Mesuré","",0)))</f>
        <v>1</v>
      </c>
      <c r="H231" s="89">
        <f>IF('SAISIE ASL'!N231&lt;&gt;"Non Mesuré",F231*G231,"")</f>
        <v>3</v>
      </c>
      <c r="I231" s="89"/>
      <c r="J231" s="89">
        <f>IF('SAISIE ASL'!N231="Non Mesuré",F231,0)</f>
        <v>0</v>
      </c>
      <c r="K231" s="89"/>
      <c r="L231" s="89">
        <f t="shared" si="14"/>
        <v>3</v>
      </c>
      <c r="M231" s="89"/>
      <c r="N231" s="90"/>
      <c r="O231" s="90"/>
      <c r="P231" s="91" t="str">
        <f>IF('SAISIE ASL'!G231=1,H231,"")</f>
        <v/>
      </c>
      <c r="Q231" s="91"/>
      <c r="R231" s="91" t="str">
        <f>IF('SAISIE ASL'!G231=1,J231,"")</f>
        <v/>
      </c>
      <c r="S231" s="91"/>
      <c r="T231" s="91" t="str">
        <f>IF('SAISIE ASL'!G231=1,L231,"")</f>
        <v/>
      </c>
      <c r="U231" s="92"/>
      <c r="V231" s="93"/>
      <c r="W231" s="91"/>
      <c r="X231" s="91">
        <f>IF('SAISIE ASL'!G231=2,H231,"")</f>
        <v>3</v>
      </c>
      <c r="Y231" s="91"/>
      <c r="Z231" s="91">
        <f>IF('SAISIE ASL'!G231=2,J231,"")</f>
        <v>0</v>
      </c>
      <c r="AA231" s="91"/>
      <c r="AB231" s="91">
        <f>IF('SAISIE ASL'!G231=2,L231,"")</f>
        <v>3</v>
      </c>
      <c r="AC231" s="92"/>
      <c r="AD231" s="93"/>
      <c r="AE231" s="91"/>
      <c r="AF231" s="91" t="str">
        <f>IF('SAISIE ASL'!G231=3,H231,"")</f>
        <v/>
      </c>
      <c r="AG231" s="91"/>
      <c r="AH231" s="91" t="str">
        <f>IF('SAISIE ASL'!G231=3,J231,"")</f>
        <v/>
      </c>
      <c r="AI231" s="91"/>
      <c r="AJ231" s="91" t="str">
        <f>IF('SAISIE ASL'!G231=3,L231,"")</f>
        <v/>
      </c>
      <c r="AK231" s="92"/>
      <c r="AL231" s="93"/>
      <c r="AM231" s="91"/>
      <c r="AN231" s="91" t="str">
        <f>IF('SAISIE ASL'!G231=4,H231,"")</f>
        <v/>
      </c>
      <c r="AO231" s="91"/>
      <c r="AP231" s="91" t="str">
        <f>IF('SAISIE ASL'!G231=4,J231,"")</f>
        <v/>
      </c>
      <c r="AQ231" s="91"/>
      <c r="AR231" s="91" t="str">
        <f>IF('SAISIE ASL'!G231=4,L231,"")</f>
        <v/>
      </c>
      <c r="AS231" s="92"/>
      <c r="AT231" s="93"/>
      <c r="AU231" s="89"/>
      <c r="AV231" s="91" t="str">
        <f>IF('SAISIE ASL'!G231=5,H231,"")</f>
        <v/>
      </c>
      <c r="AW231" s="91"/>
      <c r="AX231" s="91" t="str">
        <f>IF('SAISIE ASL'!G231=5,J231,"")</f>
        <v/>
      </c>
      <c r="AY231" s="91"/>
      <c r="AZ231" s="91" t="str">
        <f>IF('SAISIE ASL'!G231=5,L231,"")</f>
        <v/>
      </c>
      <c r="BA231" s="92"/>
      <c r="BB231" s="93"/>
      <c r="BC231" s="89"/>
      <c r="BD231" s="91" t="str">
        <f>IF('SAISIE ASL'!A231=31,H231,"")</f>
        <v/>
      </c>
      <c r="BE231" s="91"/>
      <c r="BF231" s="91" t="str">
        <f>IF('SAISIE ASL'!A231=31,J231,"")</f>
        <v/>
      </c>
      <c r="BG231" s="91"/>
      <c r="BH231" s="91" t="str">
        <f>IF('SAISIE ASL'!A231=31,L231,"")</f>
        <v/>
      </c>
      <c r="BI231" s="92"/>
      <c r="BJ231" s="93"/>
      <c r="BK231" s="94"/>
      <c r="BL231" s="91" t="str">
        <f>IF('SAISIE ASL'!A231=32,H231,"")</f>
        <v/>
      </c>
      <c r="BM231" s="91"/>
      <c r="BN231" s="91" t="str">
        <f>IF('SAISIE ASL'!A231=32,J231,"")</f>
        <v/>
      </c>
      <c r="BO231" s="91"/>
      <c r="BP231" s="91" t="str">
        <f>IF('SAISIE ASL'!A231=32,L231,"")</f>
        <v/>
      </c>
      <c r="BQ231" s="92"/>
      <c r="BR231" s="93"/>
      <c r="BS231" s="85"/>
      <c r="BT231" s="91" t="str">
        <f>IF('SAISIE ASL'!A231=33,H231,"")</f>
        <v/>
      </c>
      <c r="BU231" s="91"/>
      <c r="BV231" s="91" t="str">
        <f>IF('SAISIE ASL'!A231=33,J231,"")</f>
        <v/>
      </c>
      <c r="BW231" s="91"/>
      <c r="BX231" s="91" t="str">
        <f>IF('SAISIE ASL'!A231=33,L231,"")</f>
        <v/>
      </c>
      <c r="BY231" s="92"/>
      <c r="BZ231" s="93"/>
    </row>
    <row r="232" spans="1:78" ht="15.75" x14ac:dyDescent="0.25">
      <c r="A232">
        <f>'SAISIE ASL'!J232</f>
        <v>0</v>
      </c>
      <c r="B232" t="str">
        <f>'SAISIE ASL'!K232</f>
        <v/>
      </c>
      <c r="C232" t="str">
        <f>'SAISIE ASL'!L232</f>
        <v>L'impression générale sur l'activité</v>
      </c>
      <c r="D232">
        <f>'SAISIE ASL'!M232</f>
        <v>0</v>
      </c>
      <c r="E232">
        <f>'SAISIE ASL'!N232</f>
        <v>0</v>
      </c>
      <c r="F232" s="234"/>
      <c r="G232" s="234"/>
      <c r="H232" s="234"/>
      <c r="I232" s="234"/>
      <c r="J232" s="234"/>
      <c r="K232" s="234"/>
      <c r="L232" s="234"/>
      <c r="M232" s="234"/>
      <c r="N232" s="235"/>
      <c r="O232" s="235"/>
      <c r="P232" s="144"/>
      <c r="Q232" s="144"/>
      <c r="R232" s="144"/>
      <c r="S232" s="144"/>
      <c r="T232" s="144"/>
      <c r="U232" s="145"/>
      <c r="V232" s="146"/>
      <c r="W232" s="144"/>
      <c r="X232" s="144"/>
      <c r="Y232" s="144"/>
      <c r="Z232" s="144"/>
      <c r="AA232" s="144"/>
      <c r="AB232" s="144"/>
      <c r="AC232" s="145"/>
      <c r="AD232" s="146"/>
      <c r="AE232" s="144"/>
      <c r="AF232" s="144"/>
      <c r="AG232" s="144"/>
      <c r="AH232" s="144"/>
      <c r="AI232" s="144"/>
      <c r="AJ232" s="144"/>
      <c r="AK232" s="145"/>
      <c r="AL232" s="146"/>
      <c r="AM232" s="144"/>
      <c r="AN232" s="144"/>
      <c r="AO232" s="144"/>
      <c r="AP232" s="144"/>
      <c r="AQ232" s="144"/>
      <c r="AR232" s="144"/>
      <c r="AS232" s="145"/>
      <c r="AT232" s="146"/>
      <c r="AU232" s="234"/>
      <c r="AV232" s="144"/>
      <c r="AW232" s="144"/>
      <c r="AX232" s="144"/>
      <c r="AY232" s="144"/>
      <c r="AZ232" s="144"/>
      <c r="BA232" s="145"/>
      <c r="BB232" s="146"/>
      <c r="BC232" s="234"/>
      <c r="BD232" s="144" t="str">
        <f>IF('SAISIE ASL'!A232=31,H232,"")</f>
        <v/>
      </c>
      <c r="BE232" s="144"/>
      <c r="BF232" s="144" t="str">
        <f>IF('SAISIE ASL'!A232=31,J232,"")</f>
        <v/>
      </c>
      <c r="BG232" s="144"/>
      <c r="BH232" s="144" t="str">
        <f>IF('SAISIE ASL'!A232=31,L232,"")</f>
        <v/>
      </c>
      <c r="BI232" s="145"/>
      <c r="BJ232" s="146"/>
      <c r="BK232" s="147"/>
      <c r="BL232" s="144" t="str">
        <f>IF('SAISIE ASL'!A232=32,H232,"")</f>
        <v/>
      </c>
      <c r="BM232" s="144"/>
      <c r="BN232" s="144" t="str">
        <f>IF('SAISIE ASL'!A232=32,J232,"")</f>
        <v/>
      </c>
      <c r="BO232" s="144"/>
      <c r="BP232" s="144" t="str">
        <f>IF('SAISIE ASL'!A232=32,L232,"")</f>
        <v/>
      </c>
      <c r="BQ232" s="145"/>
      <c r="BR232" s="146"/>
      <c r="BS232" s="142"/>
      <c r="BT232" s="144" t="str">
        <f>IF('SAISIE ASL'!A232=33,H232,"")</f>
        <v/>
      </c>
      <c r="BU232" s="144"/>
      <c r="BV232" s="144" t="str">
        <f>IF('SAISIE ASL'!A232=33,J232,"")</f>
        <v/>
      </c>
      <c r="BW232" s="144"/>
      <c r="BX232" s="144" t="str">
        <f>IF('SAISIE ASL'!A232=33,L232,"")</f>
        <v/>
      </c>
      <c r="BY232" s="145"/>
      <c r="BZ232" s="146"/>
    </row>
    <row r="233" spans="1:78" ht="15" x14ac:dyDescent="0.2">
      <c r="A233">
        <f>'SAISIE ASL'!J233</f>
        <v>26</v>
      </c>
      <c r="B233">
        <f>'SAISIE ASL'!K233</f>
        <v>199</v>
      </c>
      <c r="C233" t="str">
        <f>'SAISIE ASL'!L233</f>
        <v>Globalement l'activité est bien organisée.</v>
      </c>
      <c r="D233">
        <f>'SAISIE ASL'!M233</f>
        <v>9</v>
      </c>
      <c r="E233" t="str">
        <f>'SAISIE ASL'!N233</f>
        <v>Très Satisfaisant</v>
      </c>
      <c r="F233" s="89">
        <f>'SAISIE ASL'!M233</f>
        <v>9</v>
      </c>
      <c r="G233" s="89">
        <f>IF('SAISIE ASL'!N233="Très Satisfaisant",1,IF('SAISIE ASL'!N233="Satisfaisant",0.75,IF('SAISIE ASL'!N233="Insatisfaisant",0.25,IF('SAISIE ASL'!N233="Très Insatisfaisant",0,IF('SAISIE ASL'!N233="Non Mesuré","",0)))))</f>
        <v>1</v>
      </c>
      <c r="H233" s="89">
        <f>IF('SAISIE ASL'!N233&lt;&gt;"Non Mesuré",F233*G233,"")</f>
        <v>9</v>
      </c>
      <c r="I233" s="89"/>
      <c r="J233" s="89">
        <f>IF('SAISIE ASL'!N233="Non Mesuré",F233,0)</f>
        <v>0</v>
      </c>
      <c r="K233" s="89"/>
      <c r="L233" s="89">
        <f t="shared" ref="L233:L239" si="15">F233-J233</f>
        <v>9</v>
      </c>
      <c r="M233" s="89"/>
      <c r="N233" s="90"/>
      <c r="O233" s="90"/>
      <c r="P233" s="91" t="str">
        <f>IF('SAISIE ASL'!G233=1,H233,"")</f>
        <v/>
      </c>
      <c r="Q233" s="91"/>
      <c r="R233" s="91" t="str">
        <f>IF('SAISIE ASL'!G233=1,J233,"")</f>
        <v/>
      </c>
      <c r="S233" s="91"/>
      <c r="T233" s="91" t="str">
        <f>IF('SAISIE ASL'!G233=1,L233,"")</f>
        <v/>
      </c>
      <c r="U233" s="92"/>
      <c r="V233" s="93"/>
      <c r="W233" s="91"/>
      <c r="X233" s="91" t="str">
        <f>IF('SAISIE ASL'!G233=2,H233,"")</f>
        <v/>
      </c>
      <c r="Y233" s="91"/>
      <c r="Z233" s="91" t="str">
        <f>IF('SAISIE ASL'!G233=2,J233,"")</f>
        <v/>
      </c>
      <c r="AA233" s="91"/>
      <c r="AB233" s="91" t="str">
        <f>IF('SAISIE ASL'!G233=2,L233,"")</f>
        <v/>
      </c>
      <c r="AC233" s="92"/>
      <c r="AD233" s="93"/>
      <c r="AE233" s="91"/>
      <c r="AF233" s="91" t="str">
        <f>IF('SAISIE ASL'!G233=3,H233,"")</f>
        <v/>
      </c>
      <c r="AG233" s="91"/>
      <c r="AH233" s="91" t="str">
        <f>IF('SAISIE ASL'!G233=3,J233,"")</f>
        <v/>
      </c>
      <c r="AI233" s="91"/>
      <c r="AJ233" s="91" t="str">
        <f>IF('SAISIE ASL'!G233=3,L233,"")</f>
        <v/>
      </c>
      <c r="AK233" s="92"/>
      <c r="AL233" s="93"/>
      <c r="AM233" s="91"/>
      <c r="AN233" s="91" t="str">
        <f>IF('SAISIE ASL'!G233=4,H233,"")</f>
        <v/>
      </c>
      <c r="AO233" s="91"/>
      <c r="AP233" s="91" t="str">
        <f>IF('SAISIE ASL'!G233=4,J233,"")</f>
        <v/>
      </c>
      <c r="AQ233" s="91"/>
      <c r="AR233" s="91" t="str">
        <f>IF('SAISIE ASL'!G233=4,L233,"")</f>
        <v/>
      </c>
      <c r="AS233" s="92"/>
      <c r="AT233" s="93"/>
      <c r="AU233" s="89"/>
      <c r="AV233" s="91">
        <f>IF('SAISIE ASL'!G233=5,H233,"")</f>
        <v>9</v>
      </c>
      <c r="AW233" s="91"/>
      <c r="AX233" s="91">
        <f>IF('SAISIE ASL'!G233=5,J233,"")</f>
        <v>0</v>
      </c>
      <c r="AY233" s="91"/>
      <c r="AZ233" s="91">
        <f>IF('SAISIE ASL'!G233=5,L233,"")</f>
        <v>9</v>
      </c>
      <c r="BA233" s="92"/>
      <c r="BB233" s="93"/>
      <c r="BC233" s="89"/>
      <c r="BD233" s="91" t="str">
        <f>IF('SAISIE ASL'!A233=31,H233,"")</f>
        <v/>
      </c>
      <c r="BE233" s="91"/>
      <c r="BF233" s="91" t="str">
        <f>IF('SAISIE ASL'!A233=31,J233,"")</f>
        <v/>
      </c>
      <c r="BG233" s="91"/>
      <c r="BH233" s="91" t="str">
        <f>IF('SAISIE ASL'!A233=31,L233,"")</f>
        <v/>
      </c>
      <c r="BI233" s="92"/>
      <c r="BJ233" s="93"/>
      <c r="BK233" s="94"/>
      <c r="BL233" s="91" t="str">
        <f>IF('SAISIE ASL'!A233=32,H233,"")</f>
        <v/>
      </c>
      <c r="BM233" s="91"/>
      <c r="BN233" s="91" t="str">
        <f>IF('SAISIE ASL'!A233=32,J233,"")</f>
        <v/>
      </c>
      <c r="BO233" s="91"/>
      <c r="BP233" s="91" t="str">
        <f>IF('SAISIE ASL'!A233=32,L233,"")</f>
        <v/>
      </c>
      <c r="BQ233" s="92"/>
      <c r="BR233" s="93"/>
      <c r="BS233" s="85"/>
      <c r="BT233" s="91" t="str">
        <f>IF('SAISIE ASL'!A233=33,H233,"")</f>
        <v/>
      </c>
      <c r="BU233" s="91"/>
      <c r="BV233" s="91" t="str">
        <f>IF('SAISIE ASL'!A233=33,J233,"")</f>
        <v/>
      </c>
      <c r="BW233" s="91"/>
      <c r="BX233" s="91" t="str">
        <f>IF('SAISIE ASL'!A233=33,L233,"")</f>
        <v/>
      </c>
      <c r="BY233" s="92"/>
      <c r="BZ233" s="93"/>
    </row>
    <row r="234" spans="1:78" ht="15" x14ac:dyDescent="0.2">
      <c r="A234">
        <f>'SAISIE ASL'!J234</f>
        <v>26</v>
      </c>
      <c r="B234">
        <f>'SAISIE ASL'!K234</f>
        <v>200</v>
      </c>
      <c r="C234" t="str">
        <f>'SAISIE ASL'!L234</f>
        <v>L'activité correspond aux informations délivrées  par les supports de communication et lors des différents contacts.</v>
      </c>
      <c r="D234">
        <f>'SAISIE ASL'!M234</f>
        <v>9</v>
      </c>
      <c r="E234" t="str">
        <f>'SAISIE ASL'!N234</f>
        <v>Très Satisfaisant</v>
      </c>
      <c r="F234" s="89">
        <f>'SAISIE ASL'!M234</f>
        <v>9</v>
      </c>
      <c r="G234" s="89">
        <f>IF('SAISIE ASL'!N234="Très Satisfaisant",1,IF('SAISIE ASL'!N234="Satisfaisant",0.75,IF('SAISIE ASL'!N234="Insatisfaisant",0.25,IF('SAISIE ASL'!N234="Très Insatisfaisant",0,IF('SAISIE ASL'!N234="Non Mesuré","",0)))))</f>
        <v>1</v>
      </c>
      <c r="H234" s="89">
        <f>IF('SAISIE ASL'!N234&lt;&gt;"Non Mesuré",F234*G234,"")</f>
        <v>9</v>
      </c>
      <c r="I234" s="89"/>
      <c r="J234" s="89">
        <f>IF('SAISIE ASL'!N234="Non Mesuré",F234,0)</f>
        <v>0</v>
      </c>
      <c r="K234" s="89"/>
      <c r="L234" s="89">
        <f t="shared" si="15"/>
        <v>9</v>
      </c>
      <c r="M234" s="89"/>
      <c r="N234" s="90"/>
      <c r="O234" s="90"/>
      <c r="P234" s="91" t="str">
        <f>IF('SAISIE ASL'!G234=1,H234,"")</f>
        <v/>
      </c>
      <c r="Q234" s="91"/>
      <c r="R234" s="91" t="str">
        <f>IF('SAISIE ASL'!G234=1,J234,"")</f>
        <v/>
      </c>
      <c r="S234" s="91"/>
      <c r="T234" s="91" t="str">
        <f>IF('SAISIE ASL'!G234=1,L234,"")</f>
        <v/>
      </c>
      <c r="U234" s="92"/>
      <c r="V234" s="93"/>
      <c r="W234" s="91"/>
      <c r="X234" s="91" t="str">
        <f>IF('SAISIE ASL'!G234=2,H234,"")</f>
        <v/>
      </c>
      <c r="Y234" s="91"/>
      <c r="Z234" s="91" t="str">
        <f>IF('SAISIE ASL'!G234=2,J234,"")</f>
        <v/>
      </c>
      <c r="AA234" s="91"/>
      <c r="AB234" s="91" t="str">
        <f>IF('SAISIE ASL'!G234=2,L234,"")</f>
        <v/>
      </c>
      <c r="AC234" s="92"/>
      <c r="AD234" s="93"/>
      <c r="AE234" s="91"/>
      <c r="AF234" s="91" t="str">
        <f>IF('SAISIE ASL'!G234=3,H234,"")</f>
        <v/>
      </c>
      <c r="AG234" s="91"/>
      <c r="AH234" s="91" t="str">
        <f>IF('SAISIE ASL'!G234=3,J234,"")</f>
        <v/>
      </c>
      <c r="AI234" s="91"/>
      <c r="AJ234" s="91" t="str">
        <f>IF('SAISIE ASL'!G234=3,L234,"")</f>
        <v/>
      </c>
      <c r="AK234" s="92"/>
      <c r="AL234" s="93"/>
      <c r="AM234" s="91"/>
      <c r="AN234" s="91" t="str">
        <f>IF('SAISIE ASL'!G234=4,H234,"")</f>
        <v/>
      </c>
      <c r="AO234" s="91"/>
      <c r="AP234" s="91" t="str">
        <f>IF('SAISIE ASL'!G234=4,J234,"")</f>
        <v/>
      </c>
      <c r="AQ234" s="91"/>
      <c r="AR234" s="91" t="str">
        <f>IF('SAISIE ASL'!G234=4,L234,"")</f>
        <v/>
      </c>
      <c r="AS234" s="92"/>
      <c r="AT234" s="93"/>
      <c r="AU234" s="89"/>
      <c r="AV234" s="91">
        <f>IF('SAISIE ASL'!G234=5,H234,"")</f>
        <v>9</v>
      </c>
      <c r="AW234" s="91"/>
      <c r="AX234" s="91">
        <f>IF('SAISIE ASL'!G234=5,J234,"")</f>
        <v>0</v>
      </c>
      <c r="AY234" s="91"/>
      <c r="AZ234" s="91">
        <f>IF('SAISIE ASL'!G234=5,L234,"")</f>
        <v>9</v>
      </c>
      <c r="BA234" s="92"/>
      <c r="BB234" s="93"/>
      <c r="BC234" s="89"/>
      <c r="BD234" s="91" t="str">
        <f>IF('SAISIE ASL'!A234=31,H234,"")</f>
        <v/>
      </c>
      <c r="BE234" s="91"/>
      <c r="BF234" s="91" t="str">
        <f>IF('SAISIE ASL'!A234=31,J234,"")</f>
        <v/>
      </c>
      <c r="BG234" s="91"/>
      <c r="BH234" s="91" t="str">
        <f>IF('SAISIE ASL'!A234=31,L234,"")</f>
        <v/>
      </c>
      <c r="BI234" s="92"/>
      <c r="BJ234" s="93"/>
      <c r="BK234" s="94"/>
      <c r="BL234" s="91" t="str">
        <f>IF('SAISIE ASL'!A234=32,H234,"")</f>
        <v/>
      </c>
      <c r="BM234" s="91"/>
      <c r="BN234" s="91" t="str">
        <f>IF('SAISIE ASL'!A234=32,J234,"")</f>
        <v/>
      </c>
      <c r="BO234" s="91"/>
      <c r="BP234" s="91" t="str">
        <f>IF('SAISIE ASL'!A234=32,L234,"")</f>
        <v/>
      </c>
      <c r="BQ234" s="92"/>
      <c r="BR234" s="93"/>
      <c r="BS234" s="85"/>
      <c r="BT234" s="91" t="str">
        <f>IF('SAISIE ASL'!A234=33,H234,"")</f>
        <v/>
      </c>
      <c r="BU234" s="91"/>
      <c r="BV234" s="91" t="str">
        <f>IF('SAISIE ASL'!A234=33,J234,"")</f>
        <v/>
      </c>
      <c r="BW234" s="91"/>
      <c r="BX234" s="91" t="str">
        <f>IF('SAISIE ASL'!A234=33,L234,"")</f>
        <v/>
      </c>
      <c r="BY234" s="92"/>
      <c r="BZ234" s="93"/>
    </row>
    <row r="235" spans="1:78" ht="15" x14ac:dyDescent="0.2">
      <c r="A235">
        <f>'SAISIE ASL'!J235</f>
        <v>26</v>
      </c>
      <c r="B235">
        <f>'SAISIE ASL'!K235</f>
        <v>201</v>
      </c>
      <c r="C235" t="str">
        <f>'SAISIE ASL'!L235</f>
        <v xml:space="preserve">L'environnement naturel de l'activité est agréable </v>
      </c>
      <c r="D235">
        <f>'SAISIE ASL'!M235</f>
        <v>3</v>
      </c>
      <c r="E235" t="str">
        <f>'SAISIE ASL'!N235</f>
        <v>OUI</v>
      </c>
      <c r="F235" s="89">
        <f>'SAISIE ASL'!M235</f>
        <v>3</v>
      </c>
      <c r="G235" s="89">
        <f>IF('SAISIE ASL'!N235="OUI",1,IF('SAISIE ASL'!N235="NON",0,IF('SAISIE ASL'!N235="Non Mesuré","",0)))</f>
        <v>1</v>
      </c>
      <c r="H235" s="89">
        <f>IF('SAISIE ASL'!N235&lt;&gt;"Non Mesuré",F235*G235,"")</f>
        <v>3</v>
      </c>
      <c r="I235" s="89"/>
      <c r="J235" s="89">
        <f>IF('SAISIE ASL'!N235="Non Mesuré",F235,0)</f>
        <v>0</v>
      </c>
      <c r="K235" s="89"/>
      <c r="L235" s="89">
        <f t="shared" si="15"/>
        <v>3</v>
      </c>
      <c r="M235" s="89"/>
      <c r="N235" s="90"/>
      <c r="O235" s="90"/>
      <c r="P235" s="91" t="str">
        <f>IF('SAISIE ASL'!G235=1,H235,"")</f>
        <v/>
      </c>
      <c r="Q235" s="91"/>
      <c r="R235" s="91" t="str">
        <f>IF('SAISIE ASL'!G235=1,J235,"")</f>
        <v/>
      </c>
      <c r="S235" s="91"/>
      <c r="T235" s="91" t="str">
        <f>IF('SAISIE ASL'!G235=1,L235,"")</f>
        <v/>
      </c>
      <c r="U235" s="92"/>
      <c r="V235" s="93"/>
      <c r="W235" s="91"/>
      <c r="X235" s="91" t="str">
        <f>IF('SAISIE ASL'!G235=2,H235,"")</f>
        <v/>
      </c>
      <c r="Y235" s="91"/>
      <c r="Z235" s="91" t="str">
        <f>IF('SAISIE ASL'!G235=2,J235,"")</f>
        <v/>
      </c>
      <c r="AA235" s="91"/>
      <c r="AB235" s="91" t="str">
        <f>IF('SAISIE ASL'!G235=2,L235,"")</f>
        <v/>
      </c>
      <c r="AC235" s="92"/>
      <c r="AD235" s="93"/>
      <c r="AE235" s="91"/>
      <c r="AF235" s="91" t="str">
        <f>IF('SAISIE ASL'!G235=3,H235,"")</f>
        <v/>
      </c>
      <c r="AG235" s="91"/>
      <c r="AH235" s="91" t="str">
        <f>IF('SAISIE ASL'!G235=3,J235,"")</f>
        <v/>
      </c>
      <c r="AI235" s="91"/>
      <c r="AJ235" s="91" t="str">
        <f>IF('SAISIE ASL'!G235=3,L235,"")</f>
        <v/>
      </c>
      <c r="AK235" s="92"/>
      <c r="AL235" s="93"/>
      <c r="AM235" s="91"/>
      <c r="AN235" s="91" t="str">
        <f>IF('SAISIE ASL'!G235=4,H235,"")</f>
        <v/>
      </c>
      <c r="AO235" s="91"/>
      <c r="AP235" s="91" t="str">
        <f>IF('SAISIE ASL'!G235=4,J235,"")</f>
        <v/>
      </c>
      <c r="AQ235" s="91"/>
      <c r="AR235" s="91" t="str">
        <f>IF('SAISIE ASL'!G235=4,L235,"")</f>
        <v/>
      </c>
      <c r="AS235" s="92"/>
      <c r="AT235" s="93"/>
      <c r="AU235" s="89"/>
      <c r="AV235" s="91">
        <f>IF('SAISIE ASL'!G235=5,H235,"")</f>
        <v>3</v>
      </c>
      <c r="AW235" s="91"/>
      <c r="AX235" s="91">
        <f>IF('SAISIE ASL'!G235=5,J235,"")</f>
        <v>0</v>
      </c>
      <c r="AY235" s="91"/>
      <c r="AZ235" s="91">
        <f>IF('SAISIE ASL'!G235=5,L235,"")</f>
        <v>3</v>
      </c>
      <c r="BA235" s="92"/>
      <c r="BB235" s="93"/>
      <c r="BC235" s="89"/>
      <c r="BD235" s="91" t="str">
        <f>IF('SAISIE ASL'!A235=31,H235,"")</f>
        <v/>
      </c>
      <c r="BE235" s="91"/>
      <c r="BF235" s="91" t="str">
        <f>IF('SAISIE ASL'!A235=31,J235,"")</f>
        <v/>
      </c>
      <c r="BG235" s="91"/>
      <c r="BH235" s="91" t="str">
        <f>IF('SAISIE ASL'!A235=31,L235,"")</f>
        <v/>
      </c>
      <c r="BI235" s="92"/>
      <c r="BJ235" s="93"/>
      <c r="BK235" s="94"/>
      <c r="BL235" s="91" t="str">
        <f>IF('SAISIE ASL'!A235=32,H235,"")</f>
        <v/>
      </c>
      <c r="BM235" s="91"/>
      <c r="BN235" s="91" t="str">
        <f>IF('SAISIE ASL'!A235=32,J235,"")</f>
        <v/>
      </c>
      <c r="BO235" s="91"/>
      <c r="BP235" s="91" t="str">
        <f>IF('SAISIE ASL'!A235=32,L235,"")</f>
        <v/>
      </c>
      <c r="BQ235" s="92"/>
      <c r="BR235" s="93"/>
      <c r="BS235" s="85"/>
      <c r="BT235" s="91" t="str">
        <f>IF('SAISIE ASL'!A235=33,H235,"")</f>
        <v/>
      </c>
      <c r="BU235" s="91"/>
      <c r="BV235" s="91" t="str">
        <f>IF('SAISIE ASL'!A235=33,J235,"")</f>
        <v/>
      </c>
      <c r="BW235" s="91"/>
      <c r="BX235" s="91" t="str">
        <f>IF('SAISIE ASL'!A235=33,L235,"")</f>
        <v/>
      </c>
      <c r="BY235" s="92"/>
      <c r="BZ235" s="93"/>
    </row>
    <row r="236" spans="1:78" ht="15" x14ac:dyDescent="0.2">
      <c r="A236">
        <f>'SAISIE ASL'!J236</f>
        <v>82</v>
      </c>
      <c r="B236">
        <f>'SAISIE ASL'!K236</f>
        <v>202</v>
      </c>
      <c r="C236" t="str">
        <f>'SAISIE ASL'!L236</f>
        <v>L'activité réserve des moments forts ou particulièrement intéressants.</v>
      </c>
      <c r="D236">
        <f>'SAISIE ASL'!M236</f>
        <v>3</v>
      </c>
      <c r="E236" t="str">
        <f>'SAISIE ASL'!N236</f>
        <v>OUI</v>
      </c>
      <c r="F236" s="89">
        <f>'SAISIE ASL'!M236</f>
        <v>3</v>
      </c>
      <c r="G236" s="89">
        <f>IF('SAISIE ASL'!N236="OUI",1,IF('SAISIE ASL'!N236="NON",0,IF('SAISIE ASL'!N236="Non Mesuré","",0)))</f>
        <v>1</v>
      </c>
      <c r="H236" s="89">
        <f>IF('SAISIE ASL'!N236&lt;&gt;"Non Mesuré",F236*G236,"")</f>
        <v>3</v>
      </c>
      <c r="I236" s="89"/>
      <c r="J236" s="89">
        <f>IF('SAISIE ASL'!N236="Non Mesuré",F236,0)</f>
        <v>0</v>
      </c>
      <c r="K236" s="89"/>
      <c r="L236" s="89">
        <f t="shared" si="15"/>
        <v>3</v>
      </c>
      <c r="M236" s="89"/>
      <c r="N236" s="90"/>
      <c r="O236" s="90"/>
      <c r="P236" s="91" t="str">
        <f>IF('SAISIE ASL'!G236=1,H236,"")</f>
        <v/>
      </c>
      <c r="Q236" s="91"/>
      <c r="R236" s="91" t="str">
        <f>IF('SAISIE ASL'!G236=1,J236,"")</f>
        <v/>
      </c>
      <c r="S236" s="91"/>
      <c r="T236" s="91" t="str">
        <f>IF('SAISIE ASL'!G236=1,L236,"")</f>
        <v/>
      </c>
      <c r="U236" s="92"/>
      <c r="V236" s="93"/>
      <c r="W236" s="91"/>
      <c r="X236" s="91" t="str">
        <f>IF('SAISIE ASL'!G236=2,H236,"")</f>
        <v/>
      </c>
      <c r="Y236" s="91"/>
      <c r="Z236" s="91" t="str">
        <f>IF('SAISIE ASL'!G236=2,J236,"")</f>
        <v/>
      </c>
      <c r="AA236" s="91"/>
      <c r="AB236" s="91" t="str">
        <f>IF('SAISIE ASL'!G236=2,L236,"")</f>
        <v/>
      </c>
      <c r="AC236" s="92"/>
      <c r="AD236" s="93"/>
      <c r="AE236" s="91"/>
      <c r="AF236" s="91" t="str">
        <f>IF('SAISIE ASL'!G236=3,H236,"")</f>
        <v/>
      </c>
      <c r="AG236" s="91"/>
      <c r="AH236" s="91" t="str">
        <f>IF('SAISIE ASL'!G236=3,J236,"")</f>
        <v/>
      </c>
      <c r="AI236" s="91"/>
      <c r="AJ236" s="91" t="str">
        <f>IF('SAISIE ASL'!G236=3,L236,"")</f>
        <v/>
      </c>
      <c r="AK236" s="92"/>
      <c r="AL236" s="93"/>
      <c r="AM236" s="91"/>
      <c r="AN236" s="91" t="str">
        <f>IF('SAISIE ASL'!G236=4,H236,"")</f>
        <v/>
      </c>
      <c r="AO236" s="91"/>
      <c r="AP236" s="91" t="str">
        <f>IF('SAISIE ASL'!G236=4,J236,"")</f>
        <v/>
      </c>
      <c r="AQ236" s="91"/>
      <c r="AR236" s="91" t="str">
        <f>IF('SAISIE ASL'!G236=4,L236,"")</f>
        <v/>
      </c>
      <c r="AS236" s="92"/>
      <c r="AT236" s="93"/>
      <c r="AU236" s="89"/>
      <c r="AV236" s="91">
        <f>IF('SAISIE ASL'!G236=5,H236,"")</f>
        <v>3</v>
      </c>
      <c r="AW236" s="91"/>
      <c r="AX236" s="91">
        <f>IF('SAISIE ASL'!G236=5,J236,"")</f>
        <v>0</v>
      </c>
      <c r="AY236" s="91"/>
      <c r="AZ236" s="91">
        <f>IF('SAISIE ASL'!G236=5,L236,"")</f>
        <v>3</v>
      </c>
      <c r="BA236" s="92"/>
      <c r="BB236" s="93"/>
      <c r="BC236" s="89"/>
      <c r="BD236" s="91" t="str">
        <f>IF('SAISIE ASL'!A236=31,H236,"")</f>
        <v/>
      </c>
      <c r="BE236" s="91"/>
      <c r="BF236" s="91" t="str">
        <f>IF('SAISIE ASL'!A236=31,J236,"")</f>
        <v/>
      </c>
      <c r="BG236" s="91"/>
      <c r="BH236" s="91" t="str">
        <f>IF('SAISIE ASL'!A236=31,L236,"")</f>
        <v/>
      </c>
      <c r="BI236" s="92"/>
      <c r="BJ236" s="93"/>
      <c r="BK236" s="94"/>
      <c r="BL236" s="91" t="str">
        <f>IF('SAISIE ASL'!A236=32,H236,"")</f>
        <v/>
      </c>
      <c r="BM236" s="91"/>
      <c r="BN236" s="91" t="str">
        <f>IF('SAISIE ASL'!A236=32,J236,"")</f>
        <v/>
      </c>
      <c r="BO236" s="91"/>
      <c r="BP236" s="91" t="str">
        <f>IF('SAISIE ASL'!A236=32,L236,"")</f>
        <v/>
      </c>
      <c r="BQ236" s="92"/>
      <c r="BR236" s="93"/>
      <c r="BS236" s="85"/>
      <c r="BT236" s="91" t="str">
        <f>IF('SAISIE ASL'!A236=33,H236,"")</f>
        <v/>
      </c>
      <c r="BU236" s="91"/>
      <c r="BV236" s="91" t="str">
        <f>IF('SAISIE ASL'!A236=33,J236,"")</f>
        <v/>
      </c>
      <c r="BW236" s="91"/>
      <c r="BX236" s="91" t="str">
        <f>IF('SAISIE ASL'!A236=33,L236,"")</f>
        <v/>
      </c>
      <c r="BY236" s="92"/>
      <c r="BZ236" s="93"/>
    </row>
    <row r="237" spans="1:78" ht="15" x14ac:dyDescent="0.2">
      <c r="A237">
        <f>'SAISIE ASL'!J237</f>
        <v>26</v>
      </c>
      <c r="B237">
        <f>'SAISIE ASL'!K237</f>
        <v>203</v>
      </c>
      <c r="C237" t="str">
        <f>'SAISIE ASL'!L237</f>
        <v>L'activité comprend des petits "plus"</v>
      </c>
      <c r="D237">
        <f>'SAISIE ASL'!M237</f>
        <v>3</v>
      </c>
      <c r="E237" t="str">
        <f>'SAISIE ASL'!N237</f>
        <v>OUI</v>
      </c>
      <c r="F237" s="89">
        <f>'SAISIE ASL'!M237</f>
        <v>3</v>
      </c>
      <c r="G237" s="89">
        <f>IF('SAISIE ASL'!N237="OUI",1,IF('SAISIE ASL'!N237="NON",0,IF('SAISIE ASL'!N237="Non Mesuré","",0)))</f>
        <v>1</v>
      </c>
      <c r="H237" s="89">
        <f>IF('SAISIE ASL'!N237&lt;&gt;"Non Mesuré",F237*G237,"")</f>
        <v>3</v>
      </c>
      <c r="I237" s="89"/>
      <c r="J237" s="89">
        <f>IF('SAISIE ASL'!N237="Non Mesuré",F237,0)</f>
        <v>0</v>
      </c>
      <c r="K237" s="89"/>
      <c r="L237" s="89">
        <f t="shared" si="15"/>
        <v>3</v>
      </c>
      <c r="M237" s="89"/>
      <c r="N237" s="90"/>
      <c r="O237" s="90"/>
      <c r="P237" s="91" t="str">
        <f>IF('SAISIE ASL'!G237=1,H237,"")</f>
        <v/>
      </c>
      <c r="Q237" s="91"/>
      <c r="R237" s="91" t="str">
        <f>IF('SAISIE ASL'!G237=1,J237,"")</f>
        <v/>
      </c>
      <c r="S237" s="91"/>
      <c r="T237" s="91" t="str">
        <f>IF('SAISIE ASL'!G237=1,L237,"")</f>
        <v/>
      </c>
      <c r="U237" s="92"/>
      <c r="V237" s="93"/>
      <c r="W237" s="91"/>
      <c r="X237" s="91" t="str">
        <f>IF('SAISIE ASL'!G237=2,H237,"")</f>
        <v/>
      </c>
      <c r="Y237" s="91"/>
      <c r="Z237" s="91" t="str">
        <f>IF('SAISIE ASL'!G237=2,J237,"")</f>
        <v/>
      </c>
      <c r="AA237" s="91"/>
      <c r="AB237" s="91" t="str">
        <f>IF('SAISIE ASL'!G237=2,L237,"")</f>
        <v/>
      </c>
      <c r="AC237" s="92"/>
      <c r="AD237" s="93"/>
      <c r="AE237" s="91"/>
      <c r="AF237" s="91" t="str">
        <f>IF('SAISIE ASL'!G237=3,H237,"")</f>
        <v/>
      </c>
      <c r="AG237" s="91"/>
      <c r="AH237" s="91" t="str">
        <f>IF('SAISIE ASL'!G237=3,J237,"")</f>
        <v/>
      </c>
      <c r="AI237" s="91"/>
      <c r="AJ237" s="91" t="str">
        <f>IF('SAISIE ASL'!G237=3,L237,"")</f>
        <v/>
      </c>
      <c r="AK237" s="92"/>
      <c r="AL237" s="93"/>
      <c r="AM237" s="91"/>
      <c r="AN237" s="91" t="str">
        <f>IF('SAISIE ASL'!G237=4,H237,"")</f>
        <v/>
      </c>
      <c r="AO237" s="91"/>
      <c r="AP237" s="91" t="str">
        <f>IF('SAISIE ASL'!G237=4,J237,"")</f>
        <v/>
      </c>
      <c r="AQ237" s="91"/>
      <c r="AR237" s="91" t="str">
        <f>IF('SAISIE ASL'!G237=4,L237,"")</f>
        <v/>
      </c>
      <c r="AS237" s="92"/>
      <c r="AT237" s="93"/>
      <c r="AU237" s="89"/>
      <c r="AV237" s="91">
        <f>IF('SAISIE ASL'!G237=5,H237,"")</f>
        <v>3</v>
      </c>
      <c r="AW237" s="91"/>
      <c r="AX237" s="91">
        <f>IF('SAISIE ASL'!G237=5,J237,"")</f>
        <v>0</v>
      </c>
      <c r="AY237" s="91"/>
      <c r="AZ237" s="91">
        <f>IF('SAISIE ASL'!G237=5,L237,"")</f>
        <v>3</v>
      </c>
      <c r="BA237" s="92"/>
      <c r="BB237" s="93"/>
      <c r="BC237" s="89"/>
      <c r="BD237" s="91" t="str">
        <f>IF('SAISIE ASL'!A237=31,H237,"")</f>
        <v/>
      </c>
      <c r="BE237" s="91"/>
      <c r="BF237" s="91" t="str">
        <f>IF('SAISIE ASL'!A237=31,J237,"")</f>
        <v/>
      </c>
      <c r="BG237" s="91"/>
      <c r="BH237" s="91" t="str">
        <f>IF('SAISIE ASL'!A237=31,L237,"")</f>
        <v/>
      </c>
      <c r="BI237" s="92"/>
      <c r="BJ237" s="93"/>
      <c r="BK237" s="94"/>
      <c r="BL237" s="91" t="str">
        <f>IF('SAISIE ASL'!A237=32,H237,"")</f>
        <v/>
      </c>
      <c r="BM237" s="91"/>
      <c r="BN237" s="91" t="str">
        <f>IF('SAISIE ASL'!A237=32,J237,"")</f>
        <v/>
      </c>
      <c r="BO237" s="91"/>
      <c r="BP237" s="91" t="str">
        <f>IF('SAISIE ASL'!A237=32,L237,"")</f>
        <v/>
      </c>
      <c r="BQ237" s="92"/>
      <c r="BR237" s="93"/>
      <c r="BS237" s="85"/>
      <c r="BT237" s="91" t="str">
        <f>IF('SAISIE ASL'!A237=33,H237,"")</f>
        <v/>
      </c>
      <c r="BU237" s="91"/>
      <c r="BV237" s="91" t="str">
        <f>IF('SAISIE ASL'!A237=33,J237,"")</f>
        <v/>
      </c>
      <c r="BW237" s="91"/>
      <c r="BX237" s="91" t="str">
        <f>IF('SAISIE ASL'!A237=33,L237,"")</f>
        <v/>
      </c>
      <c r="BY237" s="92"/>
      <c r="BZ237" s="93"/>
    </row>
    <row r="238" spans="1:78" ht="15" x14ac:dyDescent="0.2">
      <c r="A238">
        <f>'SAISIE ASL'!J238</f>
        <v>82</v>
      </c>
      <c r="B238">
        <f>'SAISIE ASL'!K238</f>
        <v>204</v>
      </c>
      <c r="C238" t="str">
        <f>'SAISIE ASL'!L238</f>
        <v>Les horaires annoncés sont respectés.</v>
      </c>
      <c r="D238">
        <f>'SAISIE ASL'!M238</f>
        <v>3</v>
      </c>
      <c r="E238" t="str">
        <f>'SAISIE ASL'!N238</f>
        <v>OUI</v>
      </c>
      <c r="F238" s="89">
        <f>'SAISIE ASL'!M238</f>
        <v>3</v>
      </c>
      <c r="G238" s="89">
        <f>IF('SAISIE ASL'!N238="OUI",1,IF('SAISIE ASL'!N238="NON",0,IF('SAISIE ASL'!N238="Non Mesuré","",0)))</f>
        <v>1</v>
      </c>
      <c r="H238" s="89">
        <f>IF('SAISIE ASL'!N238&lt;&gt;"Non Mesuré",F238*G238,"")</f>
        <v>3</v>
      </c>
      <c r="I238" s="89"/>
      <c r="J238" s="89">
        <f>IF('SAISIE ASL'!N238="Non Mesuré",F238,0)</f>
        <v>0</v>
      </c>
      <c r="K238" s="89"/>
      <c r="L238" s="89">
        <f t="shared" si="15"/>
        <v>3</v>
      </c>
      <c r="M238" s="89"/>
      <c r="N238" s="90"/>
      <c r="O238" s="90"/>
      <c r="P238" s="91" t="str">
        <f>IF('SAISIE ASL'!G238=1,H238,"")</f>
        <v/>
      </c>
      <c r="Q238" s="91"/>
      <c r="R238" s="91" t="str">
        <f>IF('SAISIE ASL'!G238=1,J238,"")</f>
        <v/>
      </c>
      <c r="S238" s="91"/>
      <c r="T238" s="91" t="str">
        <f>IF('SAISIE ASL'!G238=1,L238,"")</f>
        <v/>
      </c>
      <c r="U238" s="92"/>
      <c r="V238" s="93"/>
      <c r="W238" s="91"/>
      <c r="X238" s="91" t="str">
        <f>IF('SAISIE ASL'!G238=2,H238,"")</f>
        <v/>
      </c>
      <c r="Y238" s="91"/>
      <c r="Z238" s="91" t="str">
        <f>IF('SAISIE ASL'!G238=2,J238,"")</f>
        <v/>
      </c>
      <c r="AA238" s="91"/>
      <c r="AB238" s="91" t="str">
        <f>IF('SAISIE ASL'!G238=2,L238,"")</f>
        <v/>
      </c>
      <c r="AC238" s="92"/>
      <c r="AD238" s="93"/>
      <c r="AE238" s="91"/>
      <c r="AF238" s="91" t="str">
        <f>IF('SAISIE ASL'!G238=3,H238,"")</f>
        <v/>
      </c>
      <c r="AG238" s="91"/>
      <c r="AH238" s="91" t="str">
        <f>IF('SAISIE ASL'!G238=3,J238,"")</f>
        <v/>
      </c>
      <c r="AI238" s="91"/>
      <c r="AJ238" s="91" t="str">
        <f>IF('SAISIE ASL'!G238=3,L238,"")</f>
        <v/>
      </c>
      <c r="AK238" s="92"/>
      <c r="AL238" s="93"/>
      <c r="AM238" s="91"/>
      <c r="AN238" s="91" t="str">
        <f>IF('SAISIE ASL'!G238=4,H238,"")</f>
        <v/>
      </c>
      <c r="AO238" s="91"/>
      <c r="AP238" s="91" t="str">
        <f>IF('SAISIE ASL'!G238=4,J238,"")</f>
        <v/>
      </c>
      <c r="AQ238" s="91"/>
      <c r="AR238" s="91" t="str">
        <f>IF('SAISIE ASL'!G238=4,L238,"")</f>
        <v/>
      </c>
      <c r="AS238" s="92"/>
      <c r="AT238" s="93"/>
      <c r="AU238" s="89"/>
      <c r="AV238" s="91">
        <f>IF('SAISIE ASL'!G238=5,H238,"")</f>
        <v>3</v>
      </c>
      <c r="AW238" s="91"/>
      <c r="AX238" s="91">
        <f>IF('SAISIE ASL'!G238=5,J238,"")</f>
        <v>0</v>
      </c>
      <c r="AY238" s="91"/>
      <c r="AZ238" s="91">
        <f>IF('SAISIE ASL'!G238=5,L238,"")</f>
        <v>3</v>
      </c>
      <c r="BA238" s="92"/>
      <c r="BB238" s="93"/>
      <c r="BC238" s="89"/>
      <c r="BD238" s="91" t="str">
        <f>IF('SAISIE ASL'!A238=31,H238,"")</f>
        <v/>
      </c>
      <c r="BE238" s="91"/>
      <c r="BF238" s="91" t="str">
        <f>IF('SAISIE ASL'!A238=31,J238,"")</f>
        <v/>
      </c>
      <c r="BG238" s="91"/>
      <c r="BH238" s="91" t="str">
        <f>IF('SAISIE ASL'!A238=31,L238,"")</f>
        <v/>
      </c>
      <c r="BI238" s="92"/>
      <c r="BJ238" s="93"/>
      <c r="BK238" s="94"/>
      <c r="BL238" s="91" t="str">
        <f>IF('SAISIE ASL'!A238=32,H238,"")</f>
        <v/>
      </c>
      <c r="BM238" s="91"/>
      <c r="BN238" s="91" t="str">
        <f>IF('SAISIE ASL'!A238=32,J238,"")</f>
        <v/>
      </c>
      <c r="BO238" s="91"/>
      <c r="BP238" s="91" t="str">
        <f>IF('SAISIE ASL'!A238=32,L238,"")</f>
        <v/>
      </c>
      <c r="BQ238" s="92"/>
      <c r="BR238" s="93"/>
      <c r="BS238" s="85"/>
      <c r="BT238" s="91" t="str">
        <f>IF('SAISIE ASL'!A238=33,H238,"")</f>
        <v/>
      </c>
      <c r="BU238" s="91"/>
      <c r="BV238" s="91" t="str">
        <f>IF('SAISIE ASL'!A238=33,J238,"")</f>
        <v/>
      </c>
      <c r="BW238" s="91"/>
      <c r="BX238" s="91" t="str">
        <f>IF('SAISIE ASL'!A238=33,L238,"")</f>
        <v/>
      </c>
      <c r="BY238" s="92"/>
      <c r="BZ238" s="93"/>
    </row>
    <row r="239" spans="1:78" ht="15" x14ac:dyDescent="0.2">
      <c r="A239">
        <f>'SAISIE ASL'!J239</f>
        <v>26</v>
      </c>
      <c r="B239">
        <f>'SAISIE ASL'!K239</f>
        <v>205</v>
      </c>
      <c r="C239" t="str">
        <f>'SAISIE ASL'!L239</f>
        <v xml:space="preserve">L'activité se déroule dans une atmosphère conviviale </v>
      </c>
      <c r="D239">
        <f>'SAISIE ASL'!M239</f>
        <v>3</v>
      </c>
      <c r="E239" t="str">
        <f>'SAISIE ASL'!N239</f>
        <v>OUI</v>
      </c>
      <c r="F239" s="89">
        <f>'SAISIE ASL'!M239</f>
        <v>3</v>
      </c>
      <c r="G239" s="89">
        <f>IF('SAISIE ASL'!N239="OUI",1,IF('SAISIE ASL'!N239="NON",0,IF('SAISIE ASL'!N239="Non Mesuré","",0)))</f>
        <v>1</v>
      </c>
      <c r="H239" s="89">
        <f>IF('SAISIE ASL'!N239&lt;&gt;"Non Mesuré",F239*G239,"")</f>
        <v>3</v>
      </c>
      <c r="I239" s="89"/>
      <c r="J239" s="89">
        <f>IF('SAISIE ASL'!N239="Non Mesuré",F239,0)</f>
        <v>0</v>
      </c>
      <c r="K239" s="89"/>
      <c r="L239" s="89">
        <f t="shared" si="15"/>
        <v>3</v>
      </c>
      <c r="M239" s="89"/>
      <c r="N239" s="90"/>
      <c r="O239" s="90"/>
      <c r="P239" s="91" t="str">
        <f>IF('SAISIE ASL'!G239=1,H239,"")</f>
        <v/>
      </c>
      <c r="Q239" s="91"/>
      <c r="R239" s="91" t="str">
        <f>IF('SAISIE ASL'!G239=1,J239,"")</f>
        <v/>
      </c>
      <c r="S239" s="91"/>
      <c r="T239" s="91" t="str">
        <f>IF('SAISIE ASL'!G239=1,L239,"")</f>
        <v/>
      </c>
      <c r="U239" s="92"/>
      <c r="V239" s="93"/>
      <c r="W239" s="91"/>
      <c r="X239" s="91" t="str">
        <f>IF('SAISIE ASL'!G239=2,H239,"")</f>
        <v/>
      </c>
      <c r="Y239" s="91"/>
      <c r="Z239" s="91" t="str">
        <f>IF('SAISIE ASL'!G239=2,J239,"")</f>
        <v/>
      </c>
      <c r="AA239" s="91"/>
      <c r="AB239" s="91" t="str">
        <f>IF('SAISIE ASL'!G239=2,L239,"")</f>
        <v/>
      </c>
      <c r="AC239" s="92"/>
      <c r="AD239" s="93"/>
      <c r="AE239" s="91"/>
      <c r="AF239" s="91" t="str">
        <f>IF('SAISIE ASL'!G239=3,H239,"")</f>
        <v/>
      </c>
      <c r="AG239" s="91"/>
      <c r="AH239" s="91" t="str">
        <f>IF('SAISIE ASL'!G239=3,J239,"")</f>
        <v/>
      </c>
      <c r="AI239" s="91"/>
      <c r="AJ239" s="91" t="str">
        <f>IF('SAISIE ASL'!G239=3,L239,"")</f>
        <v/>
      </c>
      <c r="AK239" s="92"/>
      <c r="AL239" s="93"/>
      <c r="AM239" s="91"/>
      <c r="AN239" s="91" t="str">
        <f>IF('SAISIE ASL'!G239=4,H239,"")</f>
        <v/>
      </c>
      <c r="AO239" s="91"/>
      <c r="AP239" s="91" t="str">
        <f>IF('SAISIE ASL'!G239=4,J239,"")</f>
        <v/>
      </c>
      <c r="AQ239" s="91"/>
      <c r="AR239" s="91" t="str">
        <f>IF('SAISIE ASL'!G239=4,L239,"")</f>
        <v/>
      </c>
      <c r="AS239" s="92"/>
      <c r="AT239" s="93"/>
      <c r="AU239" s="89"/>
      <c r="AV239" s="91">
        <f>IF('SAISIE ASL'!G239=5,H239,"")</f>
        <v>3</v>
      </c>
      <c r="AW239" s="91"/>
      <c r="AX239" s="91">
        <f>IF('SAISIE ASL'!G239=5,J239,"")</f>
        <v>0</v>
      </c>
      <c r="AY239" s="91"/>
      <c r="AZ239" s="91">
        <f>IF('SAISIE ASL'!G239=5,L239,"")</f>
        <v>3</v>
      </c>
      <c r="BA239" s="92"/>
      <c r="BB239" s="93"/>
      <c r="BC239" s="89"/>
      <c r="BD239" s="91" t="str">
        <f>IF('SAISIE ASL'!A239=31,H239,"")</f>
        <v/>
      </c>
      <c r="BE239" s="91"/>
      <c r="BF239" s="91" t="str">
        <f>IF('SAISIE ASL'!A239=31,J239,"")</f>
        <v/>
      </c>
      <c r="BG239" s="91"/>
      <c r="BH239" s="91" t="str">
        <f>IF('SAISIE ASL'!A239=31,L239,"")</f>
        <v/>
      </c>
      <c r="BI239" s="92"/>
      <c r="BJ239" s="93"/>
      <c r="BK239" s="94"/>
      <c r="BL239" s="91" t="str">
        <f>IF('SAISIE ASL'!A239=32,H239,"")</f>
        <v/>
      </c>
      <c r="BM239" s="91"/>
      <c r="BN239" s="91" t="str">
        <f>IF('SAISIE ASL'!A239=32,J239,"")</f>
        <v/>
      </c>
      <c r="BO239" s="91"/>
      <c r="BP239" s="91" t="str">
        <f>IF('SAISIE ASL'!A239=32,L239,"")</f>
        <v/>
      </c>
      <c r="BQ239" s="92"/>
      <c r="BR239" s="93"/>
      <c r="BS239" s="85"/>
      <c r="BT239" s="91" t="str">
        <f>IF('SAISIE ASL'!A239=33,H239,"")</f>
        <v/>
      </c>
      <c r="BU239" s="91"/>
      <c r="BV239" s="91" t="str">
        <f>IF('SAISIE ASL'!A239=33,J239,"")</f>
        <v/>
      </c>
      <c r="BW239" s="91"/>
      <c r="BX239" s="91" t="str">
        <f>IF('SAISIE ASL'!A239=33,L239,"")</f>
        <v/>
      </c>
      <c r="BY239" s="92"/>
      <c r="BZ239" s="93"/>
    </row>
    <row r="240" spans="1:78" ht="15.75" x14ac:dyDescent="0.25">
      <c r="A240">
        <f>'SAISIE ASL'!J240</f>
        <v>0</v>
      </c>
      <c r="B240" t="str">
        <f>'SAISIE ASL'!K240</f>
        <v/>
      </c>
      <c r="C240" t="str">
        <f>'SAISIE ASL'!L240</f>
        <v>La prise en charge du client à la fin de l'activité</v>
      </c>
      <c r="D240">
        <f>'SAISIE ASL'!M240</f>
        <v>0</v>
      </c>
      <c r="E240">
        <f>'SAISIE ASL'!N240</f>
        <v>0</v>
      </c>
      <c r="F240" s="64"/>
      <c r="G240" s="64"/>
      <c r="H240" s="64"/>
      <c r="I240" s="151"/>
      <c r="J240" s="64"/>
      <c r="K240" s="151"/>
      <c r="L240" s="64"/>
      <c r="M240" s="151"/>
      <c r="N240" s="65"/>
      <c r="O240" s="64"/>
      <c r="P240" s="64"/>
      <c r="Q240" s="64"/>
      <c r="R240" s="64"/>
      <c r="S240" s="64"/>
      <c r="T240" s="64"/>
      <c r="U240" s="64"/>
      <c r="V240" s="64"/>
      <c r="W240" s="64"/>
      <c r="X240" s="64"/>
      <c r="Y240" s="64"/>
      <c r="Z240" s="64"/>
      <c r="AA240" s="64"/>
      <c r="AB240" s="64"/>
      <c r="AC240" s="64"/>
      <c r="AD240" s="64"/>
      <c r="AE240" s="64"/>
      <c r="AF240" s="64"/>
      <c r="AG240" s="64"/>
      <c r="AH240" s="64"/>
      <c r="AI240" s="64"/>
      <c r="AJ240" s="64"/>
      <c r="AK240" s="64"/>
      <c r="AL240" s="64"/>
      <c r="AM240" s="64"/>
      <c r="AN240" s="64"/>
      <c r="AO240" s="64"/>
      <c r="AP240" s="64"/>
      <c r="AQ240" s="64"/>
      <c r="AR240" s="64"/>
      <c r="AS240" s="64"/>
      <c r="AT240" s="64"/>
      <c r="AU240" s="64"/>
      <c r="AV240" s="64"/>
      <c r="AW240" s="64"/>
      <c r="AX240" s="64"/>
      <c r="AY240" s="64"/>
      <c r="AZ240" s="64"/>
      <c r="BA240" s="64"/>
      <c r="BB240" s="64"/>
      <c r="BC240" s="64"/>
      <c r="BD240" s="64"/>
      <c r="BE240" s="64"/>
      <c r="BF240" s="64"/>
      <c r="BG240" s="64"/>
      <c r="BH240" s="64"/>
      <c r="BI240" s="64"/>
      <c r="BJ240" s="64"/>
      <c r="BK240" s="64"/>
      <c r="BL240" s="59"/>
      <c r="BM240" s="59"/>
      <c r="BN240" s="59"/>
      <c r="BO240" s="59"/>
      <c r="BP240" s="59"/>
      <c r="BQ240" s="59"/>
      <c r="BR240" s="59"/>
      <c r="BS240" s="59"/>
      <c r="BT240" s="59"/>
      <c r="BU240" s="59"/>
      <c r="BV240" s="59"/>
      <c r="BW240" s="59"/>
      <c r="BX240" s="59"/>
      <c r="BY240" s="59"/>
      <c r="BZ240" s="59"/>
    </row>
    <row r="241" spans="1:78" ht="15" x14ac:dyDescent="0.2">
      <c r="A241">
        <f>'SAISIE ASL'!J241</f>
        <v>24</v>
      </c>
      <c r="B241">
        <f>'SAISIE ASL'!K241</f>
        <v>206</v>
      </c>
      <c r="C241" t="str">
        <f>'SAISIE ASL'!L241</f>
        <v>Le professionnel amène les participants jusqu'au point d'arrivée pour leur sécurité.</v>
      </c>
      <c r="D241">
        <f>'SAISIE ASL'!M241</f>
        <v>1</v>
      </c>
      <c r="E241" t="str">
        <f>'SAISIE ASL'!N241</f>
        <v>OUI</v>
      </c>
      <c r="F241" s="89">
        <f>'SAISIE ASL'!M241</f>
        <v>1</v>
      </c>
      <c r="G241" s="89">
        <f>IF('SAISIE ASL'!N241="OUI",1,IF('SAISIE ASL'!N241="NON",0,IF('SAISIE ASL'!N241="Non Mesuré","",0)))</f>
        <v>1</v>
      </c>
      <c r="H241" s="89">
        <f>IF('SAISIE ASL'!N241&lt;&gt;"Non Mesuré",F241*G241,"")</f>
        <v>1</v>
      </c>
      <c r="I241" s="89"/>
      <c r="J241" s="89">
        <f>IF('SAISIE ASL'!N241="Non Mesuré",F241,0)</f>
        <v>0</v>
      </c>
      <c r="K241" s="89"/>
      <c r="L241" s="89">
        <f t="shared" ref="L241:L247" si="16">F241-J241</f>
        <v>1</v>
      </c>
      <c r="M241" s="89"/>
      <c r="N241" s="90"/>
      <c r="O241" s="90"/>
      <c r="P241" s="91" t="str">
        <f>IF('SAISIE ASL'!G241=1,H241,"")</f>
        <v/>
      </c>
      <c r="Q241" s="91"/>
      <c r="R241" s="91" t="str">
        <f>IF('SAISIE ASL'!G241=1,J241,"")</f>
        <v/>
      </c>
      <c r="S241" s="91"/>
      <c r="T241" s="91" t="str">
        <f>IF('SAISIE ASL'!G241=1,L241,"")</f>
        <v/>
      </c>
      <c r="U241" s="92"/>
      <c r="V241" s="93"/>
      <c r="W241" s="91"/>
      <c r="X241" s="91">
        <f>IF('SAISIE ASL'!G241=2,H241,"")</f>
        <v>1</v>
      </c>
      <c r="Y241" s="91"/>
      <c r="Z241" s="91">
        <f>IF('SAISIE ASL'!G241=2,J241,"")</f>
        <v>0</v>
      </c>
      <c r="AA241" s="91"/>
      <c r="AB241" s="91">
        <f>IF('SAISIE ASL'!G241=2,L241,"")</f>
        <v>1</v>
      </c>
      <c r="AC241" s="92"/>
      <c r="AD241" s="93"/>
      <c r="AE241" s="91"/>
      <c r="AF241" s="91" t="str">
        <f>IF('SAISIE ASL'!G241=3,H241,"")</f>
        <v/>
      </c>
      <c r="AG241" s="91"/>
      <c r="AH241" s="91" t="str">
        <f>IF('SAISIE ASL'!G241=3,J241,"")</f>
        <v/>
      </c>
      <c r="AI241" s="91"/>
      <c r="AJ241" s="91" t="str">
        <f>IF('SAISIE ASL'!G241=3,L241,"")</f>
        <v/>
      </c>
      <c r="AK241" s="92"/>
      <c r="AL241" s="93"/>
      <c r="AM241" s="91"/>
      <c r="AN241" s="91" t="str">
        <f>IF('SAISIE ASL'!G241=4,H241,"")</f>
        <v/>
      </c>
      <c r="AO241" s="91"/>
      <c r="AP241" s="91" t="str">
        <f>IF('SAISIE ASL'!G241=4,J241,"")</f>
        <v/>
      </c>
      <c r="AQ241" s="91"/>
      <c r="AR241" s="91" t="str">
        <f>IF('SAISIE ASL'!G241=4,L241,"")</f>
        <v/>
      </c>
      <c r="AS241" s="92"/>
      <c r="AT241" s="93"/>
      <c r="AU241" s="89"/>
      <c r="AV241" s="91" t="str">
        <f>IF('SAISIE ASL'!G241=5,H241,"")</f>
        <v/>
      </c>
      <c r="AW241" s="91"/>
      <c r="AX241" s="91" t="str">
        <f>IF('SAISIE ASL'!G241=5,J241,"")</f>
        <v/>
      </c>
      <c r="AY241" s="91"/>
      <c r="AZ241" s="91" t="str">
        <f>IF('SAISIE ASL'!G241=5,L241,"")</f>
        <v/>
      </c>
      <c r="BA241" s="92"/>
      <c r="BB241" s="93"/>
      <c r="BC241" s="89"/>
      <c r="BD241" s="91" t="str">
        <f>IF('SAISIE ASL'!A241=31,H241,"")</f>
        <v/>
      </c>
      <c r="BE241" s="91"/>
      <c r="BF241" s="91" t="str">
        <f>IF('SAISIE ASL'!A241=31,J241,"")</f>
        <v/>
      </c>
      <c r="BG241" s="91"/>
      <c r="BH241" s="91" t="str">
        <f>IF('SAISIE ASL'!A241=31,L241,"")</f>
        <v/>
      </c>
      <c r="BI241" s="92"/>
      <c r="BJ241" s="93"/>
      <c r="BK241" s="94"/>
      <c r="BL241" s="91" t="str">
        <f>IF('SAISIE ASL'!A241=32,H241,"")</f>
        <v/>
      </c>
      <c r="BM241" s="91"/>
      <c r="BN241" s="91" t="str">
        <f>IF('SAISIE ASL'!A241=32,J241,"")</f>
        <v/>
      </c>
      <c r="BO241" s="91"/>
      <c r="BP241" s="91" t="str">
        <f>IF('SAISIE ASL'!A241=32,L241,"")</f>
        <v/>
      </c>
      <c r="BQ241" s="92"/>
      <c r="BR241" s="93"/>
      <c r="BS241" s="85"/>
      <c r="BT241" s="91" t="str">
        <f>IF('SAISIE ASL'!A241=33,H241,"")</f>
        <v/>
      </c>
      <c r="BU241" s="91"/>
      <c r="BV241" s="91" t="str">
        <f>IF('SAISIE ASL'!A241=33,J241,"")</f>
        <v/>
      </c>
      <c r="BW241" s="91"/>
      <c r="BX241" s="91" t="str">
        <f>IF('SAISIE ASL'!A241=33,L241,"")</f>
        <v/>
      </c>
      <c r="BY241" s="92"/>
      <c r="BZ241" s="93"/>
    </row>
    <row r="242" spans="1:78" ht="15" x14ac:dyDescent="0.2">
      <c r="A242">
        <f>'SAISIE ASL'!J242</f>
        <v>24</v>
      </c>
      <c r="B242">
        <f>'SAISIE ASL'!K242</f>
        <v>207</v>
      </c>
      <c r="C242" t="str">
        <f>'SAISIE ASL'!L242</f>
        <v>Le point d'arrivée est abrité des éléments et permet des échanges, une collation…</v>
      </c>
      <c r="D242">
        <f>'SAISIE ASL'!M242</f>
        <v>1</v>
      </c>
      <c r="E242" t="str">
        <f>'SAISIE ASL'!N242</f>
        <v>OUI</v>
      </c>
      <c r="F242" s="89">
        <f>'SAISIE ASL'!M242</f>
        <v>1</v>
      </c>
      <c r="G242" s="89">
        <f>IF('SAISIE ASL'!N242="OUI",1,IF('SAISIE ASL'!N242="NON",0,IF('SAISIE ASL'!N242="Non Mesuré","",0)))</f>
        <v>1</v>
      </c>
      <c r="H242" s="89">
        <f>IF('SAISIE ASL'!N242&lt;&gt;"Non Mesuré",F242*G242,"")</f>
        <v>1</v>
      </c>
      <c r="I242" s="89"/>
      <c r="J242" s="89">
        <f>IF('SAISIE ASL'!N242="Non Mesuré",F242,0)</f>
        <v>0</v>
      </c>
      <c r="K242" s="89"/>
      <c r="L242" s="89">
        <f t="shared" si="16"/>
        <v>1</v>
      </c>
      <c r="M242" s="89"/>
      <c r="N242" s="90"/>
      <c r="O242" s="90"/>
      <c r="P242" s="91" t="str">
        <f>IF('SAISIE ASL'!G242=1,H242,"")</f>
        <v/>
      </c>
      <c r="Q242" s="91"/>
      <c r="R242" s="91" t="str">
        <f>IF('SAISIE ASL'!G242=1,J242,"")</f>
        <v/>
      </c>
      <c r="S242" s="91"/>
      <c r="T242" s="91" t="str">
        <f>IF('SAISIE ASL'!G242=1,L242,"")</f>
        <v/>
      </c>
      <c r="U242" s="92"/>
      <c r="V242" s="93"/>
      <c r="W242" s="91"/>
      <c r="X242" s="91">
        <f>IF('SAISIE ASL'!G242=2,H242,"")</f>
        <v>1</v>
      </c>
      <c r="Y242" s="91"/>
      <c r="Z242" s="91">
        <f>IF('SAISIE ASL'!G242=2,J242,"")</f>
        <v>0</v>
      </c>
      <c r="AA242" s="91"/>
      <c r="AB242" s="91">
        <f>IF('SAISIE ASL'!G242=2,L242,"")</f>
        <v>1</v>
      </c>
      <c r="AC242" s="92"/>
      <c r="AD242" s="93"/>
      <c r="AE242" s="91"/>
      <c r="AF242" s="91" t="str">
        <f>IF('SAISIE ASL'!G242=3,H242,"")</f>
        <v/>
      </c>
      <c r="AG242" s="91"/>
      <c r="AH242" s="91" t="str">
        <f>IF('SAISIE ASL'!G242=3,J242,"")</f>
        <v/>
      </c>
      <c r="AI242" s="91"/>
      <c r="AJ242" s="91" t="str">
        <f>IF('SAISIE ASL'!G242=3,L242,"")</f>
        <v/>
      </c>
      <c r="AK242" s="92"/>
      <c r="AL242" s="93"/>
      <c r="AM242" s="91"/>
      <c r="AN242" s="91" t="str">
        <f>IF('SAISIE ASL'!G242=4,H242,"")</f>
        <v/>
      </c>
      <c r="AO242" s="91"/>
      <c r="AP242" s="91" t="str">
        <f>IF('SAISIE ASL'!G242=4,J242,"")</f>
        <v/>
      </c>
      <c r="AQ242" s="91"/>
      <c r="AR242" s="91" t="str">
        <f>IF('SAISIE ASL'!G242=4,L242,"")</f>
        <v/>
      </c>
      <c r="AS242" s="92"/>
      <c r="AT242" s="93"/>
      <c r="AU242" s="89"/>
      <c r="AV242" s="91" t="str">
        <f>IF('SAISIE ASL'!G242=5,H242,"")</f>
        <v/>
      </c>
      <c r="AW242" s="91"/>
      <c r="AX242" s="91" t="str">
        <f>IF('SAISIE ASL'!G242=5,J242,"")</f>
        <v/>
      </c>
      <c r="AY242" s="91"/>
      <c r="AZ242" s="91" t="str">
        <f>IF('SAISIE ASL'!G242=5,L242,"")</f>
        <v/>
      </c>
      <c r="BA242" s="92"/>
      <c r="BB242" s="93"/>
      <c r="BC242" s="89"/>
      <c r="BD242" s="91" t="str">
        <f>IF('SAISIE ASL'!A242=31,H242,"")</f>
        <v/>
      </c>
      <c r="BE242" s="91"/>
      <c r="BF242" s="91" t="str">
        <f>IF('SAISIE ASL'!A242=31,J242,"")</f>
        <v/>
      </c>
      <c r="BG242" s="91"/>
      <c r="BH242" s="91" t="str">
        <f>IF('SAISIE ASL'!A242=31,L242,"")</f>
        <v/>
      </c>
      <c r="BI242" s="92"/>
      <c r="BJ242" s="93"/>
      <c r="BK242" s="94"/>
      <c r="BL242" s="91" t="str">
        <f>IF('SAISIE ASL'!A242=32,H242,"")</f>
        <v/>
      </c>
      <c r="BM242" s="91"/>
      <c r="BN242" s="91" t="str">
        <f>IF('SAISIE ASL'!A242=32,J242,"")</f>
        <v/>
      </c>
      <c r="BO242" s="91"/>
      <c r="BP242" s="91" t="str">
        <f>IF('SAISIE ASL'!A242=32,L242,"")</f>
        <v/>
      </c>
      <c r="BQ242" s="92"/>
      <c r="BR242" s="93"/>
      <c r="BS242" s="85"/>
      <c r="BT242" s="91" t="str">
        <f>IF('SAISIE ASL'!A242=33,H242,"")</f>
        <v/>
      </c>
      <c r="BU242" s="91"/>
      <c r="BV242" s="91" t="str">
        <f>IF('SAISIE ASL'!A242=33,J242,"")</f>
        <v/>
      </c>
      <c r="BW242" s="91"/>
      <c r="BX242" s="91" t="str">
        <f>IF('SAISIE ASL'!A242=33,L242,"")</f>
        <v/>
      </c>
      <c r="BY242" s="92"/>
      <c r="BZ242" s="93"/>
    </row>
    <row r="243" spans="1:78" ht="15" x14ac:dyDescent="0.2">
      <c r="A243">
        <f>'SAISIE ASL'!J243</f>
        <v>30</v>
      </c>
      <c r="B243">
        <f>'SAISIE ASL'!K243</f>
        <v>208</v>
      </c>
      <c r="C243" t="str">
        <f>'SAISIE ASL'!L243</f>
        <v>Le professionnel gère la récupération du matériel et la tenue en fin d'activité</v>
      </c>
      <c r="D243">
        <f>'SAISIE ASL'!M243</f>
        <v>3</v>
      </c>
      <c r="E243" t="str">
        <f>'SAISIE ASL'!N243</f>
        <v>OUI</v>
      </c>
      <c r="F243" s="509">
        <f>'SAISIE ASL'!M243</f>
        <v>3</v>
      </c>
      <c r="G243" s="509">
        <f>IF('SAISIE ASL'!N243="OUI",1,IF('SAISIE ASL'!N243="NON",0,IF('SAISIE ASL'!N243="Non Mesuré","",0)))</f>
        <v>1</v>
      </c>
      <c r="H243" s="509">
        <f>IF('SAISIE ASL'!N243&lt;&gt;"Non Mesuré",F243*G243,"")</f>
        <v>3</v>
      </c>
      <c r="I243" s="509"/>
      <c r="J243" s="509">
        <f>IF('SAISIE ASL'!N243="Non Mesuré",F243,0)</f>
        <v>0</v>
      </c>
      <c r="K243" s="509"/>
      <c r="L243" s="509">
        <f t="shared" si="16"/>
        <v>3</v>
      </c>
      <c r="M243" s="509"/>
      <c r="N243" s="510"/>
      <c r="O243" s="510"/>
      <c r="P243" s="511" t="str">
        <f>IF('SAISIE ASL'!G243=1,H243,"")</f>
        <v/>
      </c>
      <c r="Q243" s="511"/>
      <c r="R243" s="511" t="str">
        <f>IF('SAISIE ASL'!G243=1,J243,"")</f>
        <v/>
      </c>
      <c r="S243" s="511"/>
      <c r="T243" s="511" t="str">
        <f>IF('SAISIE ASL'!G243=1,L243,"")</f>
        <v/>
      </c>
      <c r="U243" s="512"/>
      <c r="V243" s="513"/>
      <c r="W243" s="511"/>
      <c r="X243" s="511">
        <f>IF('SAISIE ASL'!G243=2,H243,"")</f>
        <v>3</v>
      </c>
      <c r="Y243" s="511"/>
      <c r="Z243" s="511">
        <f>IF('SAISIE ASL'!G243=2,J243,"")</f>
        <v>0</v>
      </c>
      <c r="AA243" s="511"/>
      <c r="AB243" s="511">
        <f>IF('SAISIE ASL'!G243=2,L243,"")</f>
        <v>3</v>
      </c>
      <c r="AC243" s="512"/>
      <c r="AD243" s="513"/>
      <c r="AE243" s="511"/>
      <c r="AF243" s="511" t="str">
        <f>IF('SAISIE ASL'!G243=3,H243,"")</f>
        <v/>
      </c>
      <c r="AG243" s="511"/>
      <c r="AH243" s="511" t="str">
        <f>IF('SAISIE ASL'!G243=3,J243,"")</f>
        <v/>
      </c>
      <c r="AI243" s="511"/>
      <c r="AJ243" s="511" t="str">
        <f>IF('SAISIE ASL'!G243=3,L243,"")</f>
        <v/>
      </c>
      <c r="AK243" s="512"/>
      <c r="AL243" s="513"/>
      <c r="AM243" s="511"/>
      <c r="AN243" s="511" t="str">
        <f>IF('SAISIE ASL'!G243=4,H243,"")</f>
        <v/>
      </c>
      <c r="AO243" s="511"/>
      <c r="AP243" s="511" t="str">
        <f>IF('SAISIE ASL'!G243=4,J243,"")</f>
        <v/>
      </c>
      <c r="AQ243" s="511"/>
      <c r="AR243" s="511" t="str">
        <f>IF('SAISIE ASL'!G243=4,L243,"")</f>
        <v/>
      </c>
      <c r="AS243" s="512"/>
      <c r="AT243" s="513"/>
      <c r="AU243" s="509"/>
      <c r="AV243" s="511" t="str">
        <f>IF('SAISIE ASL'!G243=5,H243,"")</f>
        <v/>
      </c>
      <c r="AW243" s="511"/>
      <c r="AX243" s="511" t="str">
        <f>IF('SAISIE ASL'!G243=5,J243,"")</f>
        <v/>
      </c>
      <c r="AY243" s="511"/>
      <c r="AZ243" s="511" t="str">
        <f>IF('SAISIE ASL'!G243=5,L243,"")</f>
        <v/>
      </c>
      <c r="BA243" s="512"/>
      <c r="BB243" s="513"/>
      <c r="BC243" s="509"/>
      <c r="BD243" s="511" t="str">
        <f>IF('SAISIE ASL'!A243=31,H243,"")</f>
        <v/>
      </c>
      <c r="BE243" s="511"/>
      <c r="BF243" s="511" t="str">
        <f>IF('SAISIE ASL'!A243=31,J243,"")</f>
        <v/>
      </c>
      <c r="BG243" s="511"/>
      <c r="BH243" s="511" t="str">
        <f>IF('SAISIE ASL'!A243=31,L243,"")</f>
        <v/>
      </c>
      <c r="BI243" s="512"/>
      <c r="BJ243" s="513"/>
      <c r="BK243" s="514"/>
      <c r="BL243" s="511" t="str">
        <f>IF('SAISIE ASL'!A243=32,H243,"")</f>
        <v/>
      </c>
      <c r="BM243" s="511"/>
      <c r="BN243" s="511" t="str">
        <f>IF('SAISIE ASL'!A243=32,J243,"")</f>
        <v/>
      </c>
      <c r="BO243" s="511"/>
      <c r="BP243" s="511" t="str">
        <f>IF('SAISIE ASL'!A243=32,L243,"")</f>
        <v/>
      </c>
      <c r="BQ243" s="512"/>
      <c r="BR243" s="513"/>
      <c r="BS243" s="494"/>
      <c r="BT243" s="511" t="str">
        <f>IF('SAISIE ASL'!A243=33,H243,"")</f>
        <v/>
      </c>
      <c r="BU243" s="511"/>
      <c r="BV243" s="511" t="str">
        <f>IF('SAISIE ASL'!A243=33,J243,"")</f>
        <v/>
      </c>
      <c r="BW243" s="511"/>
      <c r="BX243" s="511" t="str">
        <f>IF('SAISIE ASL'!A243=33,L243,"")</f>
        <v/>
      </c>
      <c r="BY243" s="512"/>
      <c r="BZ243" s="513"/>
    </row>
    <row r="244" spans="1:78" ht="15" x14ac:dyDescent="0.2">
      <c r="A244">
        <f>'SAISIE ASL'!J244</f>
        <v>26</v>
      </c>
      <c r="B244">
        <f>'SAISIE ASL'!K244</f>
        <v>209</v>
      </c>
      <c r="C244" t="str">
        <f>'SAISIE ASL'!L244</f>
        <v>Le professionnel s'enquiert de la satisfaction des  clients</v>
      </c>
      <c r="D244">
        <f>'SAISIE ASL'!M244</f>
        <v>3</v>
      </c>
      <c r="E244" t="str">
        <f>'SAISIE ASL'!N244</f>
        <v>OUI</v>
      </c>
      <c r="F244" s="89">
        <f>'SAISIE ASL'!M244</f>
        <v>3</v>
      </c>
      <c r="G244" s="89">
        <f>IF('SAISIE ASL'!N244="OUI",1,IF('SAISIE ASL'!N244="NON",0,IF('SAISIE ASL'!N244="Non Mesuré","",0)))</f>
        <v>1</v>
      </c>
      <c r="H244" s="89">
        <f>IF('SAISIE ASL'!N244&lt;&gt;"Non Mesuré",F244*G244,"")</f>
        <v>3</v>
      </c>
      <c r="I244" s="89"/>
      <c r="J244" s="89">
        <f>IF('SAISIE ASL'!N244="Non Mesuré",F244,0)</f>
        <v>0</v>
      </c>
      <c r="K244" s="89"/>
      <c r="L244" s="89">
        <f t="shared" si="16"/>
        <v>3</v>
      </c>
      <c r="M244" s="89"/>
      <c r="N244" s="90"/>
      <c r="O244" s="90"/>
      <c r="P244" s="91" t="str">
        <f>IF('SAISIE ASL'!G244=1,H244,"")</f>
        <v/>
      </c>
      <c r="Q244" s="91"/>
      <c r="R244" s="91" t="str">
        <f>IF('SAISIE ASL'!G244=1,J244,"")</f>
        <v/>
      </c>
      <c r="S244" s="91"/>
      <c r="T244" s="91" t="str">
        <f>IF('SAISIE ASL'!G244=1,L244,"")</f>
        <v/>
      </c>
      <c r="U244" s="92"/>
      <c r="V244" s="93"/>
      <c r="W244" s="91"/>
      <c r="X244" s="91" t="str">
        <f>IF('SAISIE ASL'!G244=2,H244,"")</f>
        <v/>
      </c>
      <c r="Y244" s="91"/>
      <c r="Z244" s="91" t="str">
        <f>IF('SAISIE ASL'!G244=2,J244,"")</f>
        <v/>
      </c>
      <c r="AA244" s="91"/>
      <c r="AB244" s="91" t="str">
        <f>IF('SAISIE ASL'!G244=2,L244,"")</f>
        <v/>
      </c>
      <c r="AC244" s="92"/>
      <c r="AD244" s="93"/>
      <c r="AE244" s="91"/>
      <c r="AF244" s="91" t="str">
        <f>IF('SAISIE ASL'!G244=3,H244,"")</f>
        <v/>
      </c>
      <c r="AG244" s="91"/>
      <c r="AH244" s="91" t="str">
        <f>IF('SAISIE ASL'!G244=3,J244,"")</f>
        <v/>
      </c>
      <c r="AI244" s="91"/>
      <c r="AJ244" s="91" t="str">
        <f>IF('SAISIE ASL'!G244=3,L244,"")</f>
        <v/>
      </c>
      <c r="AK244" s="92"/>
      <c r="AL244" s="93"/>
      <c r="AM244" s="91"/>
      <c r="AN244" s="91" t="str">
        <f>IF('SAISIE ASL'!G244=4,H244,"")</f>
        <v/>
      </c>
      <c r="AO244" s="91"/>
      <c r="AP244" s="91" t="str">
        <f>IF('SAISIE ASL'!G244=4,J244,"")</f>
        <v/>
      </c>
      <c r="AQ244" s="91"/>
      <c r="AR244" s="91" t="str">
        <f>IF('SAISIE ASL'!G244=4,L244,"")</f>
        <v/>
      </c>
      <c r="AS244" s="92"/>
      <c r="AT244" s="93"/>
      <c r="AU244" s="89"/>
      <c r="AV244" s="91">
        <f>IF('SAISIE ASL'!G244=5,H244,"")</f>
        <v>3</v>
      </c>
      <c r="AW244" s="91"/>
      <c r="AX244" s="91">
        <f>IF('SAISIE ASL'!G244=5,J244,"")</f>
        <v>0</v>
      </c>
      <c r="AY244" s="91"/>
      <c r="AZ244" s="91">
        <f>IF('SAISIE ASL'!G244=5,L244,"")</f>
        <v>3</v>
      </c>
      <c r="BA244" s="92"/>
      <c r="BB244" s="93"/>
      <c r="BC244" s="89"/>
      <c r="BD244" s="91" t="str">
        <f>IF('SAISIE ASL'!A244=31,H244,"")</f>
        <v/>
      </c>
      <c r="BE244" s="91"/>
      <c r="BF244" s="91" t="str">
        <f>IF('SAISIE ASL'!A244=31,J244,"")</f>
        <v/>
      </c>
      <c r="BG244" s="91"/>
      <c r="BH244" s="91" t="str">
        <f>IF('SAISIE ASL'!A244=31,L244,"")</f>
        <v/>
      </c>
      <c r="BI244" s="92"/>
      <c r="BJ244" s="93"/>
      <c r="BK244" s="94"/>
      <c r="BL244" s="91" t="str">
        <f>IF('SAISIE ASL'!A244=32,H244,"")</f>
        <v/>
      </c>
      <c r="BM244" s="91"/>
      <c r="BN244" s="91" t="str">
        <f>IF('SAISIE ASL'!A244=32,J244,"")</f>
        <v/>
      </c>
      <c r="BO244" s="91"/>
      <c r="BP244" s="91" t="str">
        <f>IF('SAISIE ASL'!A244=32,L244,"")</f>
        <v/>
      </c>
      <c r="BQ244" s="92"/>
      <c r="BR244" s="93"/>
      <c r="BS244" s="85"/>
      <c r="BT244" s="91" t="str">
        <f>IF('SAISIE ASL'!A244=33,H244,"")</f>
        <v/>
      </c>
      <c r="BU244" s="91"/>
      <c r="BV244" s="91" t="str">
        <f>IF('SAISIE ASL'!A244=33,J244,"")</f>
        <v/>
      </c>
      <c r="BW244" s="91"/>
      <c r="BX244" s="91" t="str">
        <f>IF('SAISIE ASL'!A244=33,L244,"")</f>
        <v/>
      </c>
      <c r="BY244" s="92"/>
      <c r="BZ244" s="93"/>
    </row>
    <row r="245" spans="1:78" ht="15" x14ac:dyDescent="0.2">
      <c r="A245">
        <f>'SAISIE ASL'!J245</f>
        <v>200</v>
      </c>
      <c r="B245">
        <f>'SAISIE ASL'!K245</f>
        <v>210</v>
      </c>
      <c r="C245" t="str">
        <f>'SAISIE ASL'!L245</f>
        <v>Le client est remercié et salué au moment de son départ.</v>
      </c>
      <c r="D245">
        <f>'SAISIE ASL'!M245</f>
        <v>9</v>
      </c>
      <c r="E245" t="str">
        <f>'SAISIE ASL'!N245</f>
        <v>OUI</v>
      </c>
      <c r="F245" s="89">
        <f>'SAISIE ASL'!M245</f>
        <v>9</v>
      </c>
      <c r="G245" s="89">
        <f>IF('SAISIE ASL'!N245="OUI",1,IF('SAISIE ASL'!N245="NON",0,IF('SAISIE ASL'!N245="Non Mesuré","",0)))</f>
        <v>1</v>
      </c>
      <c r="H245" s="89">
        <f>IF('SAISIE ASL'!N245&lt;&gt;"Non Mesuré",F245*G245,"")</f>
        <v>9</v>
      </c>
      <c r="I245" s="89"/>
      <c r="J245" s="89">
        <f>IF('SAISIE ASL'!N245="Non Mesuré",F245,0)</f>
        <v>0</v>
      </c>
      <c r="K245" s="89"/>
      <c r="L245" s="89">
        <f t="shared" si="16"/>
        <v>9</v>
      </c>
      <c r="M245" s="89"/>
      <c r="N245" s="90"/>
      <c r="O245" s="90"/>
      <c r="P245" s="91" t="str">
        <f>IF('SAISIE ASL'!G245=1,H245,"")</f>
        <v/>
      </c>
      <c r="Q245" s="91"/>
      <c r="R245" s="91" t="str">
        <f>IF('SAISIE ASL'!G245=1,J245,"")</f>
        <v/>
      </c>
      <c r="S245" s="91"/>
      <c r="T245" s="91" t="str">
        <f>IF('SAISIE ASL'!G245=1,L245,"")</f>
        <v/>
      </c>
      <c r="U245" s="92"/>
      <c r="V245" s="93"/>
      <c r="W245" s="91"/>
      <c r="X245" s="91">
        <f>IF('SAISIE ASL'!G245=2,H245,"")</f>
        <v>9</v>
      </c>
      <c r="Y245" s="91"/>
      <c r="Z245" s="91">
        <f>IF('SAISIE ASL'!G245=2,J245,"")</f>
        <v>0</v>
      </c>
      <c r="AA245" s="91"/>
      <c r="AB245" s="91">
        <f>IF('SAISIE ASL'!G245=2,L245,"")</f>
        <v>9</v>
      </c>
      <c r="AC245" s="92"/>
      <c r="AD245" s="93"/>
      <c r="AE245" s="91"/>
      <c r="AF245" s="91" t="str">
        <f>IF('SAISIE ASL'!G245=3,H245,"")</f>
        <v/>
      </c>
      <c r="AG245" s="91"/>
      <c r="AH245" s="91" t="str">
        <f>IF('SAISIE ASL'!G245=3,J245,"")</f>
        <v/>
      </c>
      <c r="AI245" s="91"/>
      <c r="AJ245" s="91" t="str">
        <f>IF('SAISIE ASL'!G245=3,L245,"")</f>
        <v/>
      </c>
      <c r="AK245" s="92"/>
      <c r="AL245" s="93"/>
      <c r="AM245" s="91"/>
      <c r="AN245" s="91" t="str">
        <f>IF('SAISIE ASL'!G245=4,H245,"")</f>
        <v/>
      </c>
      <c r="AO245" s="91"/>
      <c r="AP245" s="91" t="str">
        <f>IF('SAISIE ASL'!G245=4,J245,"")</f>
        <v/>
      </c>
      <c r="AQ245" s="91"/>
      <c r="AR245" s="91" t="str">
        <f>IF('SAISIE ASL'!G245=4,L245,"")</f>
        <v/>
      </c>
      <c r="AS245" s="92"/>
      <c r="AT245" s="93"/>
      <c r="AU245" s="89"/>
      <c r="AV245" s="91" t="str">
        <f>IF('SAISIE ASL'!G245=5,H245,"")</f>
        <v/>
      </c>
      <c r="AW245" s="91"/>
      <c r="AX245" s="91" t="str">
        <f>IF('SAISIE ASL'!G245=5,J245,"")</f>
        <v/>
      </c>
      <c r="AY245" s="91"/>
      <c r="AZ245" s="91" t="str">
        <f>IF('SAISIE ASL'!G245=5,L245,"")</f>
        <v/>
      </c>
      <c r="BA245" s="92"/>
      <c r="BB245" s="93"/>
      <c r="BC245" s="89"/>
      <c r="BD245" s="91" t="str">
        <f>IF('SAISIE ASL'!A245=31,H245,"")</f>
        <v/>
      </c>
      <c r="BE245" s="91"/>
      <c r="BF245" s="91" t="str">
        <f>IF('SAISIE ASL'!A245=31,J245,"")</f>
        <v/>
      </c>
      <c r="BG245" s="91"/>
      <c r="BH245" s="91" t="str">
        <f>IF('SAISIE ASL'!A245=31,L245,"")</f>
        <v/>
      </c>
      <c r="BI245" s="92"/>
      <c r="BJ245" s="93"/>
      <c r="BK245" s="94"/>
      <c r="BL245" s="91" t="str">
        <f>IF('SAISIE ASL'!A245=32,H245,"")</f>
        <v/>
      </c>
      <c r="BM245" s="91"/>
      <c r="BN245" s="91" t="str">
        <f>IF('SAISIE ASL'!A245=32,J245,"")</f>
        <v/>
      </c>
      <c r="BO245" s="91"/>
      <c r="BP245" s="91" t="str">
        <f>IF('SAISIE ASL'!A245=32,L245,"")</f>
        <v/>
      </c>
      <c r="BQ245" s="92"/>
      <c r="BR245" s="93"/>
      <c r="BS245" s="85"/>
      <c r="BT245" s="91" t="str">
        <f>IF('SAISIE ASL'!A245=33,H245,"")</f>
        <v/>
      </c>
      <c r="BU245" s="91"/>
      <c r="BV245" s="91" t="str">
        <f>IF('SAISIE ASL'!A245=33,J245,"")</f>
        <v/>
      </c>
      <c r="BW245" s="91"/>
      <c r="BX245" s="91" t="str">
        <f>IF('SAISIE ASL'!A245=33,L245,"")</f>
        <v/>
      </c>
      <c r="BY245" s="92"/>
      <c r="BZ245" s="93"/>
    </row>
    <row r="246" spans="1:78" ht="15" x14ac:dyDescent="0.2">
      <c r="A246">
        <f>'SAISIE ASL'!J246</f>
        <v>24</v>
      </c>
      <c r="B246">
        <f>'SAISIE ASL'!K246</f>
        <v>211</v>
      </c>
      <c r="C246" t="str">
        <f>'SAISIE ASL'!L246</f>
        <v>Il indique des bonnes adresses pour se restaurer, se loger, trouver de l'artisanat local…</v>
      </c>
      <c r="D246">
        <f>'SAISIE ASL'!M246</f>
        <v>1</v>
      </c>
      <c r="E246" t="str">
        <f>'SAISIE ASL'!N246</f>
        <v>OUI</v>
      </c>
      <c r="F246" s="89">
        <f>'SAISIE ASL'!M246</f>
        <v>1</v>
      </c>
      <c r="G246" s="89">
        <f>IF('SAISIE ASL'!N246="OUI",1,IF('SAISIE ASL'!N246="NON",0,IF('SAISIE ASL'!N246="Non Mesuré","",0)))</f>
        <v>1</v>
      </c>
      <c r="H246" s="89">
        <f>IF('SAISIE ASL'!N246&lt;&gt;"Non Mesuré",F246*G246,"")</f>
        <v>1</v>
      </c>
      <c r="I246" s="89"/>
      <c r="J246" s="89">
        <f>IF('SAISIE ASL'!N246="Non Mesuré",F246,0)</f>
        <v>0</v>
      </c>
      <c r="K246" s="89"/>
      <c r="L246" s="89">
        <f t="shared" si="16"/>
        <v>1</v>
      </c>
      <c r="M246" s="89"/>
      <c r="N246" s="90"/>
      <c r="O246" s="90"/>
      <c r="P246" s="91" t="str">
        <f>IF('SAISIE ASL'!G246=1,H246,"")</f>
        <v/>
      </c>
      <c r="Q246" s="91"/>
      <c r="R246" s="91" t="str">
        <f>IF('SAISIE ASL'!G246=1,J246,"")</f>
        <v/>
      </c>
      <c r="S246" s="91"/>
      <c r="T246" s="91" t="str">
        <f>IF('SAISIE ASL'!G246=1,L246,"")</f>
        <v/>
      </c>
      <c r="U246" s="92"/>
      <c r="V246" s="93"/>
      <c r="W246" s="91"/>
      <c r="X246" s="91">
        <f>IF('SAISIE ASL'!G246=2,H246,"")</f>
        <v>1</v>
      </c>
      <c r="Y246" s="91"/>
      <c r="Z246" s="91">
        <f>IF('SAISIE ASL'!G246=2,J246,"")</f>
        <v>0</v>
      </c>
      <c r="AA246" s="91"/>
      <c r="AB246" s="91">
        <f>IF('SAISIE ASL'!G246=2,L246,"")</f>
        <v>1</v>
      </c>
      <c r="AC246" s="92"/>
      <c r="AD246" s="93"/>
      <c r="AE246" s="91"/>
      <c r="AF246" s="91" t="str">
        <f>IF('SAISIE ASL'!G246=3,H246,"")</f>
        <v/>
      </c>
      <c r="AG246" s="91"/>
      <c r="AH246" s="91" t="str">
        <f>IF('SAISIE ASL'!G246=3,J246,"")</f>
        <v/>
      </c>
      <c r="AI246" s="91"/>
      <c r="AJ246" s="91" t="str">
        <f>IF('SAISIE ASL'!G246=3,L246,"")</f>
        <v/>
      </c>
      <c r="AK246" s="92"/>
      <c r="AL246" s="93"/>
      <c r="AM246" s="91"/>
      <c r="AN246" s="91" t="str">
        <f>IF('SAISIE ASL'!G246=4,H246,"")</f>
        <v/>
      </c>
      <c r="AO246" s="91"/>
      <c r="AP246" s="91" t="str">
        <f>IF('SAISIE ASL'!G246=4,J246,"")</f>
        <v/>
      </c>
      <c r="AQ246" s="91"/>
      <c r="AR246" s="91" t="str">
        <f>IF('SAISIE ASL'!G246=4,L246,"")</f>
        <v/>
      </c>
      <c r="AS246" s="92"/>
      <c r="AT246" s="93"/>
      <c r="AU246" s="89"/>
      <c r="AV246" s="91" t="str">
        <f>IF('SAISIE ASL'!G246=5,H246,"")</f>
        <v/>
      </c>
      <c r="AW246" s="91"/>
      <c r="AX246" s="91" t="str">
        <f>IF('SAISIE ASL'!G246=5,J246,"")</f>
        <v/>
      </c>
      <c r="AY246" s="91"/>
      <c r="AZ246" s="91" t="str">
        <f>IF('SAISIE ASL'!G246=5,L246,"")</f>
        <v/>
      </c>
      <c r="BA246" s="92"/>
      <c r="BB246" s="93"/>
      <c r="BC246" s="89"/>
      <c r="BD246" s="91" t="str">
        <f>IF('SAISIE ASL'!A246=31,H246,"")</f>
        <v/>
      </c>
      <c r="BE246" s="91"/>
      <c r="BF246" s="91" t="str">
        <f>IF('SAISIE ASL'!A246=31,J246,"")</f>
        <v/>
      </c>
      <c r="BG246" s="91"/>
      <c r="BH246" s="91" t="str">
        <f>IF('SAISIE ASL'!A246=31,L246,"")</f>
        <v/>
      </c>
      <c r="BI246" s="92"/>
      <c r="BJ246" s="93"/>
      <c r="BK246" s="94"/>
      <c r="BL246" s="91" t="str">
        <f>IF('SAISIE ASL'!A246=32,H246,"")</f>
        <v/>
      </c>
      <c r="BM246" s="91"/>
      <c r="BN246" s="91" t="str">
        <f>IF('SAISIE ASL'!A246=32,J246,"")</f>
        <v/>
      </c>
      <c r="BO246" s="91"/>
      <c r="BP246" s="91" t="str">
        <f>IF('SAISIE ASL'!A246=32,L246,"")</f>
        <v/>
      </c>
      <c r="BQ246" s="92"/>
      <c r="BR246" s="93"/>
      <c r="BS246" s="85"/>
      <c r="BT246" s="91" t="str">
        <f>IF('SAISIE ASL'!A246=33,H246,"")</f>
        <v/>
      </c>
      <c r="BU246" s="91"/>
      <c r="BV246" s="91" t="str">
        <f>IF('SAISIE ASL'!A246=33,J246,"")</f>
        <v/>
      </c>
      <c r="BW246" s="91"/>
      <c r="BX246" s="91" t="str">
        <f>IF('SAISIE ASL'!A246=33,L246,"")</f>
        <v/>
      </c>
      <c r="BY246" s="92"/>
      <c r="BZ246" s="93"/>
    </row>
    <row r="247" spans="1:78" ht="15" x14ac:dyDescent="0.2">
      <c r="A247">
        <f>'SAISIE ASL'!J247</f>
        <v>200</v>
      </c>
      <c r="B247">
        <f>'SAISIE ASL'!K247</f>
        <v>212</v>
      </c>
      <c r="C247" t="str">
        <f>'SAISIE ASL'!L247</f>
        <v>Il se tient à la disposition des participants pour leur indiquer des sites d'observation intéressants, il donne des bons tuyaux pour des découvertes nature complémentaires, pour prolonger la sortie…</v>
      </c>
      <c r="D247">
        <f>'SAISIE ASL'!M247</f>
        <v>3</v>
      </c>
      <c r="E247" t="str">
        <f>'SAISIE ASL'!N247</f>
        <v>OUI</v>
      </c>
      <c r="F247" s="89">
        <f>'SAISIE ASL'!M247</f>
        <v>3</v>
      </c>
      <c r="G247" s="89">
        <f>IF('SAISIE ASL'!N247="OUI",1,IF('SAISIE ASL'!N247="NON",0,IF('SAISIE ASL'!N247="Non Mesuré","",0)))</f>
        <v>1</v>
      </c>
      <c r="H247" s="89">
        <f>IF('SAISIE ASL'!N247&lt;&gt;"Non Mesuré",F247*G247,"")</f>
        <v>3</v>
      </c>
      <c r="I247" s="89"/>
      <c r="J247" s="89">
        <f>IF('SAISIE ASL'!N247="Non Mesuré",F247,0)</f>
        <v>0</v>
      </c>
      <c r="K247" s="89"/>
      <c r="L247" s="89">
        <f t="shared" si="16"/>
        <v>3</v>
      </c>
      <c r="M247" s="89"/>
      <c r="N247" s="90"/>
      <c r="O247" s="90"/>
      <c r="P247" s="91" t="str">
        <f>IF('SAISIE ASL'!G247=1,H247,"")</f>
        <v/>
      </c>
      <c r="Q247" s="91"/>
      <c r="R247" s="91" t="str">
        <f>IF('SAISIE ASL'!G247=1,J247,"")</f>
        <v/>
      </c>
      <c r="S247" s="91"/>
      <c r="T247" s="91" t="str">
        <f>IF('SAISIE ASL'!G247=1,L247,"")</f>
        <v/>
      </c>
      <c r="U247" s="92"/>
      <c r="V247" s="93"/>
      <c r="W247" s="91"/>
      <c r="X247" s="91">
        <f>IF('SAISIE ASL'!G247=2,H247,"")</f>
        <v>3</v>
      </c>
      <c r="Y247" s="91"/>
      <c r="Z247" s="91">
        <f>IF('SAISIE ASL'!G247=2,J247,"")</f>
        <v>0</v>
      </c>
      <c r="AA247" s="91"/>
      <c r="AB247" s="91">
        <f>IF('SAISIE ASL'!G247=2,L247,"")</f>
        <v>3</v>
      </c>
      <c r="AC247" s="92"/>
      <c r="AD247" s="93"/>
      <c r="AE247" s="91"/>
      <c r="AF247" s="91" t="str">
        <f>IF('SAISIE ASL'!G247=3,H247,"")</f>
        <v/>
      </c>
      <c r="AG247" s="91"/>
      <c r="AH247" s="91" t="str">
        <f>IF('SAISIE ASL'!G247=3,J247,"")</f>
        <v/>
      </c>
      <c r="AI247" s="91"/>
      <c r="AJ247" s="91" t="str">
        <f>IF('SAISIE ASL'!G247=3,L247,"")</f>
        <v/>
      </c>
      <c r="AK247" s="92"/>
      <c r="AL247" s="93"/>
      <c r="AM247" s="91"/>
      <c r="AN247" s="91" t="str">
        <f>IF('SAISIE ASL'!G247=4,H247,"")</f>
        <v/>
      </c>
      <c r="AO247" s="91"/>
      <c r="AP247" s="91" t="str">
        <f>IF('SAISIE ASL'!G247=4,J247,"")</f>
        <v/>
      </c>
      <c r="AQ247" s="91"/>
      <c r="AR247" s="91" t="str">
        <f>IF('SAISIE ASL'!G247=4,L247,"")</f>
        <v/>
      </c>
      <c r="AS247" s="92"/>
      <c r="AT247" s="93"/>
      <c r="AU247" s="89"/>
      <c r="AV247" s="91" t="str">
        <f>IF('SAISIE ASL'!G247=5,H247,"")</f>
        <v/>
      </c>
      <c r="AW247" s="91"/>
      <c r="AX247" s="91" t="str">
        <f>IF('SAISIE ASL'!G247=5,J247,"")</f>
        <v/>
      </c>
      <c r="AY247" s="91"/>
      <c r="AZ247" s="91" t="str">
        <f>IF('SAISIE ASL'!G247=5,L247,"")</f>
        <v/>
      </c>
      <c r="BA247" s="92"/>
      <c r="BB247" s="93"/>
      <c r="BC247" s="89"/>
      <c r="BD247" s="91" t="str">
        <f>IF('SAISIE ASL'!A247=31,H247,"")</f>
        <v/>
      </c>
      <c r="BE247" s="91"/>
      <c r="BF247" s="91" t="str">
        <f>IF('SAISIE ASL'!A247=31,J247,"")</f>
        <v/>
      </c>
      <c r="BG247" s="91"/>
      <c r="BH247" s="91" t="str">
        <f>IF('SAISIE ASL'!A247=31,L247,"")</f>
        <v/>
      </c>
      <c r="BI247" s="92"/>
      <c r="BJ247" s="93"/>
      <c r="BK247" s="94"/>
      <c r="BL247" s="91" t="str">
        <f>IF('SAISIE ASL'!A247=32,H247,"")</f>
        <v/>
      </c>
      <c r="BM247" s="91"/>
      <c r="BN247" s="91" t="str">
        <f>IF('SAISIE ASL'!A247=32,J247,"")</f>
        <v/>
      </c>
      <c r="BO247" s="91"/>
      <c r="BP247" s="91" t="str">
        <f>IF('SAISIE ASL'!A247=32,L247,"")</f>
        <v/>
      </c>
      <c r="BQ247" s="92"/>
      <c r="BR247" s="93"/>
      <c r="BS247" s="85"/>
      <c r="BT247" s="91" t="str">
        <f>IF('SAISIE ASL'!A247=33,H247,"")</f>
        <v/>
      </c>
      <c r="BU247" s="91"/>
      <c r="BV247" s="91" t="str">
        <f>IF('SAISIE ASL'!A247=33,J247,"")</f>
        <v/>
      </c>
      <c r="BW247" s="91"/>
      <c r="BX247" s="91" t="str">
        <f>IF('SAISIE ASL'!A247=33,L247,"")</f>
        <v/>
      </c>
      <c r="BY247" s="92"/>
      <c r="BZ247" s="93"/>
    </row>
    <row r="248" spans="1:78" ht="15" x14ac:dyDescent="0.2">
      <c r="A248">
        <f>'SAISIE ASL'!J248</f>
        <v>0</v>
      </c>
      <c r="B248" t="str">
        <f>'SAISIE ASL'!K248</f>
        <v/>
      </c>
      <c r="C248" t="str">
        <f>'SAISIE ASL'!L248</f>
        <v>7 - PARCS DE LOISIRS OU ACTIVITES SPORTIVES ET DE LOISIRS EN ESPACE CLOS</v>
      </c>
      <c r="D248" t="str">
        <f>'SAISIE ASL'!M248</f>
        <v>Pts</v>
      </c>
      <c r="E248" t="str">
        <f>'SAISIE ASL'!N248</f>
        <v>Notation</v>
      </c>
      <c r="F248" s="89"/>
      <c r="G248" s="89"/>
      <c r="H248" s="89"/>
      <c r="I248" s="89">
        <f>SUM(H147:H247)</f>
        <v>287</v>
      </c>
      <c r="J248" s="89"/>
      <c r="K248" s="89">
        <f>SUM(J147:J247)</f>
        <v>0</v>
      </c>
      <c r="L248" s="89"/>
      <c r="M248" s="89">
        <f>SUM(L147:L247)</f>
        <v>287</v>
      </c>
      <c r="N248" s="90">
        <f>I248/M248</f>
        <v>1</v>
      </c>
      <c r="O248" s="90"/>
      <c r="P248" s="91"/>
      <c r="Q248" s="91"/>
      <c r="R248" s="91"/>
      <c r="S248" s="91"/>
      <c r="T248" s="91"/>
      <c r="U248" s="92"/>
      <c r="V248" s="93"/>
      <c r="W248" s="91"/>
      <c r="X248" s="91"/>
      <c r="Y248" s="91"/>
      <c r="Z248" s="91"/>
      <c r="AA248" s="91"/>
      <c r="AB248" s="91"/>
      <c r="AC248" s="92"/>
      <c r="AD248" s="93"/>
      <c r="AE248" s="91"/>
      <c r="AF248" s="91"/>
      <c r="AG248" s="91"/>
      <c r="AH248" s="91"/>
      <c r="AI248" s="91"/>
      <c r="AJ248" s="91"/>
      <c r="AK248" s="92"/>
      <c r="AL248" s="93"/>
      <c r="AM248" s="91"/>
      <c r="AN248" s="91"/>
      <c r="AO248" s="91"/>
      <c r="AP248" s="91"/>
      <c r="AQ248" s="91"/>
      <c r="AR248" s="91"/>
      <c r="AS248" s="92"/>
      <c r="AT248" s="93"/>
      <c r="AU248" s="89"/>
      <c r="AV248" s="91"/>
      <c r="AW248" s="91"/>
      <c r="AX248" s="91"/>
      <c r="AY248" s="91"/>
      <c r="AZ248" s="91"/>
      <c r="BA248" s="92"/>
      <c r="BB248" s="93"/>
      <c r="BC248" s="89"/>
      <c r="BD248" s="91" t="str">
        <f>IF('SAISIE ASL'!A248=31,H248,"")</f>
        <v/>
      </c>
      <c r="BE248" s="91"/>
      <c r="BF248" s="91" t="str">
        <f>IF('SAISIE ASL'!A248=31,J248,"")</f>
        <v/>
      </c>
      <c r="BG248" s="91"/>
      <c r="BH248" s="91" t="str">
        <f>IF('SAISIE ASL'!A248=31,L248,"")</f>
        <v/>
      </c>
      <c r="BI248" s="92"/>
      <c r="BJ248" s="93"/>
      <c r="BK248" s="94"/>
      <c r="BL248" s="91" t="str">
        <f>IF('SAISIE ASL'!A248=32,H248,"")</f>
        <v/>
      </c>
      <c r="BM248" s="91"/>
      <c r="BN248" s="91" t="str">
        <f>IF('SAISIE ASL'!A248=32,J248,"")</f>
        <v/>
      </c>
      <c r="BO248" s="91"/>
      <c r="BP248" s="91" t="str">
        <f>IF('SAISIE ASL'!A248=32,L248,"")</f>
        <v/>
      </c>
      <c r="BQ248" s="92"/>
      <c r="BR248" s="93"/>
      <c r="BS248" s="85"/>
      <c r="BT248" s="91" t="str">
        <f>IF('SAISIE ASL'!A248=33,H248,"")</f>
        <v/>
      </c>
      <c r="BU248" s="91"/>
      <c r="BV248" s="91" t="str">
        <f>IF('SAISIE ASL'!A248=33,J248,"")</f>
        <v/>
      </c>
      <c r="BW248" s="91"/>
      <c r="BX248" s="91" t="str">
        <f>IF('SAISIE ASL'!A248=33,L248,"")</f>
        <v/>
      </c>
      <c r="BY248" s="92"/>
      <c r="BZ248" s="93"/>
    </row>
    <row r="249" spans="1:78" ht="15.75" x14ac:dyDescent="0.25">
      <c r="A249">
        <f>'SAISIE ASL'!J249</f>
        <v>0</v>
      </c>
      <c r="B249" t="str">
        <f>'SAISIE ASL'!K249</f>
        <v/>
      </c>
      <c r="C249" t="str">
        <f>'SAISIE ASL'!L249</f>
        <v>Les espaces en extérieur</v>
      </c>
      <c r="D249">
        <f>'SAISIE ASL'!M249</f>
        <v>0</v>
      </c>
      <c r="E249">
        <f>'SAISIE ASL'!N249</f>
        <v>0</v>
      </c>
      <c r="F249" s="234"/>
      <c r="G249" s="234"/>
      <c r="H249" s="234"/>
      <c r="I249" s="234"/>
      <c r="J249" s="234"/>
      <c r="K249" s="234"/>
      <c r="L249" s="234"/>
      <c r="M249" s="234"/>
      <c r="N249" s="235"/>
      <c r="O249" s="235"/>
      <c r="P249" s="144"/>
      <c r="Q249" s="144"/>
      <c r="R249" s="144"/>
      <c r="S249" s="144"/>
      <c r="T249" s="144"/>
      <c r="U249" s="145"/>
      <c r="V249" s="146"/>
      <c r="W249" s="144"/>
      <c r="X249" s="144"/>
      <c r="Y249" s="144"/>
      <c r="Z249" s="144"/>
      <c r="AA249" s="144"/>
      <c r="AB249" s="144"/>
      <c r="AC249" s="145"/>
      <c r="AD249" s="146"/>
      <c r="AE249" s="144"/>
      <c r="AF249" s="144"/>
      <c r="AG249" s="144"/>
      <c r="AH249" s="144"/>
      <c r="AI249" s="144"/>
      <c r="AJ249" s="144"/>
      <c r="AK249" s="145"/>
      <c r="AL249" s="146"/>
      <c r="AM249" s="144"/>
      <c r="AN249" s="144"/>
      <c r="AO249" s="144"/>
      <c r="AP249" s="144"/>
      <c r="AQ249" s="144"/>
      <c r="AR249" s="144"/>
      <c r="AS249" s="145"/>
      <c r="AT249" s="146"/>
      <c r="AU249" s="234"/>
      <c r="AV249" s="144"/>
      <c r="AW249" s="144"/>
      <c r="AX249" s="144"/>
      <c r="AY249" s="144"/>
      <c r="AZ249" s="144"/>
      <c r="BA249" s="145"/>
      <c r="BB249" s="146"/>
      <c r="BC249" s="234"/>
      <c r="BD249" s="144" t="str">
        <f>IF('SAISIE ASL'!A249=31,H249,"")</f>
        <v/>
      </c>
      <c r="BE249" s="144"/>
      <c r="BF249" s="144" t="str">
        <f>IF('SAISIE ASL'!A249=31,J249,"")</f>
        <v/>
      </c>
      <c r="BG249" s="144"/>
      <c r="BH249" s="144" t="str">
        <f>IF('SAISIE ASL'!A249=31,L249,"")</f>
        <v/>
      </c>
      <c r="BI249" s="145"/>
      <c r="BJ249" s="146"/>
      <c r="BK249" s="147"/>
      <c r="BL249" s="144" t="str">
        <f>IF('SAISIE ASL'!A249=32,H249,"")</f>
        <v/>
      </c>
      <c r="BM249" s="144"/>
      <c r="BN249" s="144" t="str">
        <f>IF('SAISIE ASL'!A249=32,J249,"")</f>
        <v/>
      </c>
      <c r="BO249" s="144"/>
      <c r="BP249" s="144" t="str">
        <f>IF('SAISIE ASL'!A249=32,L249,"")</f>
        <v/>
      </c>
      <c r="BQ249" s="145"/>
      <c r="BR249" s="146"/>
      <c r="BS249" s="142"/>
      <c r="BT249" s="144" t="str">
        <f>IF('SAISIE ASL'!A249=33,H249,"")</f>
        <v/>
      </c>
      <c r="BU249" s="144"/>
      <c r="BV249" s="144" t="str">
        <f>IF('SAISIE ASL'!A249=33,J249,"")</f>
        <v/>
      </c>
      <c r="BW249" s="144"/>
      <c r="BX249" s="144" t="str">
        <f>IF('SAISIE ASL'!A249=33,L249,"")</f>
        <v/>
      </c>
      <c r="BY249" s="145"/>
      <c r="BZ249" s="146"/>
    </row>
    <row r="250" spans="1:78" ht="15" x14ac:dyDescent="0.2">
      <c r="A250">
        <f>'SAISIE ASL'!J250</f>
        <v>39</v>
      </c>
      <c r="B250">
        <f>'SAISIE ASL'!K250</f>
        <v>213</v>
      </c>
      <c r="C250" t="str">
        <f>'SAISIE ASL'!L250</f>
        <v xml:space="preserve">Les espaces extérieurs sont propres. </v>
      </c>
      <c r="D250">
        <f>'SAISIE ASL'!M250</f>
        <v>3</v>
      </c>
      <c r="E250" t="str">
        <f>'SAISIE ASL'!N250</f>
        <v>Très Satisfaisant</v>
      </c>
      <c r="F250" s="89">
        <f>'SAISIE ASL'!M250</f>
        <v>3</v>
      </c>
      <c r="G250" s="89">
        <f>IF('SAISIE ASL'!N250="Très Satisfaisant",1,IF('SAISIE ASL'!N250="Satisfaisant",0.75,IF('SAISIE ASL'!N250="Insatisfaisant",0.25,IF('SAISIE ASL'!N250="Très Insatisfaisant",0,IF('SAISIE ASL'!N250="Non Mesuré","",0)))))</f>
        <v>1</v>
      </c>
      <c r="H250" s="89">
        <f>IF('SAISIE ASL'!N250&lt;&gt;"Non Mesuré",F250*G250,"")</f>
        <v>3</v>
      </c>
      <c r="I250" s="89"/>
      <c r="J250" s="89">
        <f>IF('SAISIE ASL'!N250="Non Mesuré",F250,0)</f>
        <v>0</v>
      </c>
      <c r="K250" s="89"/>
      <c r="L250" s="89">
        <f t="shared" ref="L250:L258" si="17">F250-J250</f>
        <v>3</v>
      </c>
      <c r="M250" s="89"/>
      <c r="N250" s="90"/>
      <c r="O250" s="90"/>
      <c r="P250" s="91" t="str">
        <f>IF('SAISIE ASL'!G250=1,H250,"")</f>
        <v/>
      </c>
      <c r="Q250" s="91"/>
      <c r="R250" s="91" t="str">
        <f>IF('SAISIE ASL'!G250=1,J250,"")</f>
        <v/>
      </c>
      <c r="S250" s="91"/>
      <c r="T250" s="91" t="str">
        <f>IF('SAISIE ASL'!G250=1,L250,"")</f>
        <v/>
      </c>
      <c r="U250" s="92"/>
      <c r="V250" s="93"/>
      <c r="W250" s="91"/>
      <c r="X250" s="91" t="str">
        <f>IF('SAISIE ASL'!G250=2,H250,"")</f>
        <v/>
      </c>
      <c r="Y250" s="91"/>
      <c r="Z250" s="91" t="str">
        <f>IF('SAISIE ASL'!G250=2,J250,"")</f>
        <v/>
      </c>
      <c r="AA250" s="91"/>
      <c r="AB250" s="91" t="str">
        <f>IF('SAISIE ASL'!G250=2,L250,"")</f>
        <v/>
      </c>
      <c r="AC250" s="92"/>
      <c r="AD250" s="93"/>
      <c r="AE250" s="91"/>
      <c r="AF250" s="91">
        <f>IF('SAISIE ASL'!G250=3,H250,"")</f>
        <v>3</v>
      </c>
      <c r="AG250" s="91"/>
      <c r="AH250" s="91">
        <f>IF('SAISIE ASL'!G250=3,J250,"")</f>
        <v>0</v>
      </c>
      <c r="AI250" s="91"/>
      <c r="AJ250" s="91">
        <f>IF('SAISIE ASL'!G250=3,L250,"")</f>
        <v>3</v>
      </c>
      <c r="AK250" s="92"/>
      <c r="AL250" s="93"/>
      <c r="AM250" s="91"/>
      <c r="AN250" s="91" t="str">
        <f>IF('SAISIE ASL'!G250=4,H250,"")</f>
        <v/>
      </c>
      <c r="AO250" s="91"/>
      <c r="AP250" s="91" t="str">
        <f>IF('SAISIE ASL'!G250=4,J250,"")</f>
        <v/>
      </c>
      <c r="AQ250" s="91"/>
      <c r="AR250" s="91" t="str">
        <f>IF('SAISIE ASL'!G250=4,L250,"")</f>
        <v/>
      </c>
      <c r="AS250" s="92"/>
      <c r="AT250" s="93"/>
      <c r="AU250" s="89"/>
      <c r="AV250" s="91" t="str">
        <f>IF('SAISIE ASL'!G250=5,H250,"")</f>
        <v/>
      </c>
      <c r="AW250" s="91"/>
      <c r="AX250" s="91" t="str">
        <f>IF('SAISIE ASL'!G250=5,J250,"")</f>
        <v/>
      </c>
      <c r="AY250" s="91"/>
      <c r="AZ250" s="91" t="str">
        <f>IF('SAISIE ASL'!G250=5,L250,"")</f>
        <v/>
      </c>
      <c r="BA250" s="92"/>
      <c r="BB250" s="93"/>
      <c r="BC250" s="89"/>
      <c r="BD250" s="91">
        <f>IF('SAISIE ASL'!A250=31,H250,"")</f>
        <v>3</v>
      </c>
      <c r="BE250" s="91"/>
      <c r="BF250" s="91">
        <f>IF('SAISIE ASL'!A250=31,J250,"")</f>
        <v>0</v>
      </c>
      <c r="BG250" s="91"/>
      <c r="BH250" s="91">
        <f>IF('SAISIE ASL'!A250=31,L250,"")</f>
        <v>3</v>
      </c>
      <c r="BI250" s="92"/>
      <c r="BJ250" s="93"/>
      <c r="BK250" s="94"/>
      <c r="BL250" s="91" t="str">
        <f>IF('SAISIE ASL'!A250=32,H250,"")</f>
        <v/>
      </c>
      <c r="BM250" s="91"/>
      <c r="BN250" s="91" t="str">
        <f>IF('SAISIE ASL'!A250=32,J250,"")</f>
        <v/>
      </c>
      <c r="BO250" s="91"/>
      <c r="BP250" s="91" t="str">
        <f>IF('SAISIE ASL'!A250=32,L250,"")</f>
        <v/>
      </c>
      <c r="BQ250" s="92"/>
      <c r="BR250" s="93"/>
      <c r="BS250" s="85"/>
      <c r="BT250" s="91" t="str">
        <f>IF('SAISIE ASL'!A250=33,H250,"")</f>
        <v/>
      </c>
      <c r="BU250" s="91"/>
      <c r="BV250" s="91" t="str">
        <f>IF('SAISIE ASL'!A250=33,J250,"")</f>
        <v/>
      </c>
      <c r="BW250" s="91"/>
      <c r="BX250" s="91" t="str">
        <f>IF('SAISIE ASL'!A250=33,L250,"")</f>
        <v/>
      </c>
      <c r="BY250" s="92"/>
      <c r="BZ250" s="93"/>
    </row>
    <row r="251" spans="1:78" ht="15" x14ac:dyDescent="0.2">
      <c r="A251">
        <f>'SAISIE ASL'!J251</f>
        <v>39</v>
      </c>
      <c r="B251">
        <f>'SAISIE ASL'!K251</f>
        <v>214</v>
      </c>
      <c r="C251" t="str">
        <f>'SAISIE ASL'!L251</f>
        <v>Les espaces extérieurs sont en bon état.</v>
      </c>
      <c r="D251">
        <f>'SAISIE ASL'!M251</f>
        <v>3</v>
      </c>
      <c r="E251" t="str">
        <f>'SAISIE ASL'!N251</f>
        <v>Très Satisfaisant</v>
      </c>
      <c r="F251" s="89">
        <f>'SAISIE ASL'!M251</f>
        <v>3</v>
      </c>
      <c r="G251" s="89">
        <f>IF('SAISIE ASL'!N251="Très Satisfaisant",1,IF('SAISIE ASL'!N251="Satisfaisant",0.75,IF('SAISIE ASL'!N251="Insatisfaisant",0.25,IF('SAISIE ASL'!N251="Très Insatisfaisant",0,IF('SAISIE ASL'!N251="Non Mesuré","",0)))))</f>
        <v>1</v>
      </c>
      <c r="H251" s="89">
        <f>IF('SAISIE ASL'!N251&lt;&gt;"Non Mesuré",F251*G251,"")</f>
        <v>3</v>
      </c>
      <c r="I251" s="89"/>
      <c r="J251" s="89">
        <f>IF('SAISIE ASL'!N251="Non Mesuré",F251,0)</f>
        <v>0</v>
      </c>
      <c r="K251" s="89"/>
      <c r="L251" s="89">
        <f t="shared" si="17"/>
        <v>3</v>
      </c>
      <c r="M251" s="89"/>
      <c r="N251" s="90"/>
      <c r="O251" s="90"/>
      <c r="P251" s="91" t="str">
        <f>IF('SAISIE ASL'!G251=1,H251,"")</f>
        <v/>
      </c>
      <c r="Q251" s="91"/>
      <c r="R251" s="91" t="str">
        <f>IF('SAISIE ASL'!G251=1,J251,"")</f>
        <v/>
      </c>
      <c r="S251" s="91"/>
      <c r="T251" s="91" t="str">
        <f>IF('SAISIE ASL'!G251=1,L251,"")</f>
        <v/>
      </c>
      <c r="U251" s="92"/>
      <c r="V251" s="93"/>
      <c r="W251" s="91"/>
      <c r="X251" s="91" t="str">
        <f>IF('SAISIE ASL'!G251=2,H251,"")</f>
        <v/>
      </c>
      <c r="Y251" s="91"/>
      <c r="Z251" s="91" t="str">
        <f>IF('SAISIE ASL'!G251=2,J251,"")</f>
        <v/>
      </c>
      <c r="AA251" s="91"/>
      <c r="AB251" s="91" t="str">
        <f>IF('SAISIE ASL'!G251=2,L251,"")</f>
        <v/>
      </c>
      <c r="AC251" s="92"/>
      <c r="AD251" s="93"/>
      <c r="AE251" s="91"/>
      <c r="AF251" s="91">
        <f>IF('SAISIE ASL'!G251=3,H251,"")</f>
        <v>3</v>
      </c>
      <c r="AG251" s="91"/>
      <c r="AH251" s="91">
        <f>IF('SAISIE ASL'!G251=3,J251,"")</f>
        <v>0</v>
      </c>
      <c r="AI251" s="91"/>
      <c r="AJ251" s="91">
        <f>IF('SAISIE ASL'!G251=3,L251,"")</f>
        <v>3</v>
      </c>
      <c r="AK251" s="92"/>
      <c r="AL251" s="93"/>
      <c r="AM251" s="91"/>
      <c r="AN251" s="91" t="str">
        <f>IF('SAISIE ASL'!G251=4,H251,"")</f>
        <v/>
      </c>
      <c r="AO251" s="91"/>
      <c r="AP251" s="91" t="str">
        <f>IF('SAISIE ASL'!G251=4,J251,"")</f>
        <v/>
      </c>
      <c r="AQ251" s="91"/>
      <c r="AR251" s="91" t="str">
        <f>IF('SAISIE ASL'!G251=4,L251,"")</f>
        <v/>
      </c>
      <c r="AS251" s="92"/>
      <c r="AT251" s="93"/>
      <c r="AU251" s="89"/>
      <c r="AV251" s="91" t="str">
        <f>IF('SAISIE ASL'!G251=5,H251,"")</f>
        <v/>
      </c>
      <c r="AW251" s="91"/>
      <c r="AX251" s="91" t="str">
        <f>IF('SAISIE ASL'!G251=5,J251,"")</f>
        <v/>
      </c>
      <c r="AY251" s="91"/>
      <c r="AZ251" s="91" t="str">
        <f>IF('SAISIE ASL'!G251=5,L251,"")</f>
        <v/>
      </c>
      <c r="BA251" s="92"/>
      <c r="BB251" s="93"/>
      <c r="BC251" s="89"/>
      <c r="BD251" s="91" t="str">
        <f>IF('SAISIE ASL'!A251=31,H251,"")</f>
        <v/>
      </c>
      <c r="BE251" s="91"/>
      <c r="BF251" s="91" t="str">
        <f>IF('SAISIE ASL'!A251=31,J251,"")</f>
        <v/>
      </c>
      <c r="BG251" s="91"/>
      <c r="BH251" s="91" t="str">
        <f>IF('SAISIE ASL'!A251=31,L251,"")</f>
        <v/>
      </c>
      <c r="BI251" s="92"/>
      <c r="BJ251" s="93"/>
      <c r="BK251" s="94"/>
      <c r="BL251" s="91">
        <f>IF('SAISIE ASL'!A251=32,H251,"")</f>
        <v>3</v>
      </c>
      <c r="BM251" s="91"/>
      <c r="BN251" s="91">
        <f>IF('SAISIE ASL'!A251=32,J251,"")</f>
        <v>0</v>
      </c>
      <c r="BO251" s="91"/>
      <c r="BP251" s="91">
        <f>IF('SAISIE ASL'!A251=32,L251,"")</f>
        <v>3</v>
      </c>
      <c r="BQ251" s="92"/>
      <c r="BR251" s="93"/>
      <c r="BS251" s="85"/>
      <c r="BT251" s="91" t="str">
        <f>IF('SAISIE ASL'!A251=33,H251,"")</f>
        <v/>
      </c>
      <c r="BU251" s="91"/>
      <c r="BV251" s="91" t="str">
        <f>IF('SAISIE ASL'!A251=33,J251,"")</f>
        <v/>
      </c>
      <c r="BW251" s="91"/>
      <c r="BX251" s="91" t="str">
        <f>IF('SAISIE ASL'!A251=33,L251,"")</f>
        <v/>
      </c>
      <c r="BY251" s="92"/>
      <c r="BZ251" s="93"/>
    </row>
    <row r="252" spans="1:78" ht="15" x14ac:dyDescent="0.2">
      <c r="A252">
        <f>'SAISIE ASL'!J252</f>
        <v>29</v>
      </c>
      <c r="B252">
        <f>'SAISIE ASL'!K252</f>
        <v>215</v>
      </c>
      <c r="C252" t="str">
        <f>'SAISIE ASL'!L252</f>
        <v>Si nécessaire, la signalétique est soignée, claire et visible ou un plan de visite est mis à disposition.</v>
      </c>
      <c r="D252">
        <f>'SAISIE ASL'!M252</f>
        <v>1</v>
      </c>
      <c r="E252" t="str">
        <f>'SAISIE ASL'!N252</f>
        <v>OUI</v>
      </c>
      <c r="F252" s="89">
        <f>'SAISIE ASL'!M252</f>
        <v>1</v>
      </c>
      <c r="G252" s="89">
        <f>IF('SAISIE ASL'!N252="OUI",1,IF('SAISIE ASL'!N252="NON",0,IF('SAISIE ASL'!N252="Non Mesuré","",0)))</f>
        <v>1</v>
      </c>
      <c r="H252" s="89">
        <f>IF('SAISIE ASL'!N252&lt;&gt;"Non Mesuré",F252*G252,"")</f>
        <v>1</v>
      </c>
      <c r="I252" s="89"/>
      <c r="J252" s="89">
        <f>IF('SAISIE ASL'!N252="Non Mesuré",F252,0)</f>
        <v>0</v>
      </c>
      <c r="K252" s="89"/>
      <c r="L252" s="89">
        <f t="shared" si="17"/>
        <v>1</v>
      </c>
      <c r="M252" s="89"/>
      <c r="N252" s="90"/>
      <c r="O252" s="90"/>
      <c r="P252" s="91">
        <f>IF('SAISIE ASL'!G252=1,H252,"")</f>
        <v>1</v>
      </c>
      <c r="Q252" s="91"/>
      <c r="R252" s="91">
        <f>IF('SAISIE ASL'!G252=1,J252,"")</f>
        <v>0</v>
      </c>
      <c r="S252" s="91"/>
      <c r="T252" s="91">
        <f>IF('SAISIE ASL'!G252=1,L252,"")</f>
        <v>1</v>
      </c>
      <c r="U252" s="92"/>
      <c r="V252" s="93"/>
      <c r="W252" s="91"/>
      <c r="X252" s="91" t="str">
        <f>IF('SAISIE ASL'!G252=2,H252,"")</f>
        <v/>
      </c>
      <c r="Y252" s="91"/>
      <c r="Z252" s="91" t="str">
        <f>IF('SAISIE ASL'!G252=2,J252,"")</f>
        <v/>
      </c>
      <c r="AA252" s="91"/>
      <c r="AB252" s="91" t="str">
        <f>IF('SAISIE ASL'!G252=2,L252,"")</f>
        <v/>
      </c>
      <c r="AC252" s="92"/>
      <c r="AD252" s="93"/>
      <c r="AE252" s="91"/>
      <c r="AF252" s="91" t="str">
        <f>IF('SAISIE ASL'!G252=3,H252,"")</f>
        <v/>
      </c>
      <c r="AG252" s="91"/>
      <c r="AH252" s="91" t="str">
        <f>IF('SAISIE ASL'!G252=3,J252,"")</f>
        <v/>
      </c>
      <c r="AI252" s="91"/>
      <c r="AJ252" s="91" t="str">
        <f>IF('SAISIE ASL'!G252=3,L252,"")</f>
        <v/>
      </c>
      <c r="AK252" s="92"/>
      <c r="AL252" s="93"/>
      <c r="AM252" s="91"/>
      <c r="AN252" s="91" t="str">
        <f>IF('SAISIE ASL'!G252=4,H252,"")</f>
        <v/>
      </c>
      <c r="AO252" s="91"/>
      <c r="AP252" s="91" t="str">
        <f>IF('SAISIE ASL'!G252=4,J252,"")</f>
        <v/>
      </c>
      <c r="AQ252" s="91"/>
      <c r="AR252" s="91" t="str">
        <f>IF('SAISIE ASL'!G252=4,L252,"")</f>
        <v/>
      </c>
      <c r="AS252" s="92"/>
      <c r="AT252" s="93"/>
      <c r="AU252" s="89"/>
      <c r="AV252" s="91" t="str">
        <f>IF('SAISIE ASL'!G252=5,H252,"")</f>
        <v/>
      </c>
      <c r="AW252" s="91"/>
      <c r="AX252" s="91" t="str">
        <f>IF('SAISIE ASL'!G252=5,J252,"")</f>
        <v/>
      </c>
      <c r="AY252" s="91"/>
      <c r="AZ252" s="91" t="str">
        <f>IF('SAISIE ASL'!G252=5,L252,"")</f>
        <v/>
      </c>
      <c r="BA252" s="92"/>
      <c r="BB252" s="93"/>
      <c r="BC252" s="89"/>
      <c r="BD252" s="91" t="str">
        <f>IF('SAISIE ASL'!A252=31,H252,"")</f>
        <v/>
      </c>
      <c r="BE252" s="91"/>
      <c r="BF252" s="91" t="str">
        <f>IF('SAISIE ASL'!A252=31,J252,"")</f>
        <v/>
      </c>
      <c r="BG252" s="91"/>
      <c r="BH252" s="91" t="str">
        <f>IF('SAISIE ASL'!A252=31,L252,"")</f>
        <v/>
      </c>
      <c r="BI252" s="92"/>
      <c r="BJ252" s="93"/>
      <c r="BK252" s="94"/>
      <c r="BL252" s="91" t="str">
        <f>IF('SAISIE ASL'!A252=32,H252,"")</f>
        <v/>
      </c>
      <c r="BM252" s="91"/>
      <c r="BN252" s="91" t="str">
        <f>IF('SAISIE ASL'!A252=32,J252,"")</f>
        <v/>
      </c>
      <c r="BO252" s="91"/>
      <c r="BP252" s="91" t="str">
        <f>IF('SAISIE ASL'!A252=32,L252,"")</f>
        <v/>
      </c>
      <c r="BQ252" s="92"/>
      <c r="BR252" s="93"/>
      <c r="BS252" s="85"/>
      <c r="BT252" s="91" t="str">
        <f>IF('SAISIE ASL'!A252=33,H252,"")</f>
        <v/>
      </c>
      <c r="BU252" s="91"/>
      <c r="BV252" s="91" t="str">
        <f>IF('SAISIE ASL'!A252=33,J252,"")</f>
        <v/>
      </c>
      <c r="BW252" s="91"/>
      <c r="BX252" s="91" t="str">
        <f>IF('SAISIE ASL'!A252=33,L252,"")</f>
        <v/>
      </c>
      <c r="BY252" s="92"/>
      <c r="BZ252" s="93"/>
    </row>
    <row r="253" spans="1:78" ht="15" x14ac:dyDescent="0.2">
      <c r="A253">
        <f>'SAISIE ASL'!J253</f>
        <v>29</v>
      </c>
      <c r="B253">
        <f>'SAISIE ASL'!K253</f>
        <v>216</v>
      </c>
      <c r="C253" t="str">
        <f>'SAISIE ASL'!L253</f>
        <v>Si existante, la signalétique est propre</v>
      </c>
      <c r="D253">
        <f>'SAISIE ASL'!M253</f>
        <v>1</v>
      </c>
      <c r="E253" t="str">
        <f>'SAISIE ASL'!N253</f>
        <v>OUI</v>
      </c>
      <c r="F253" s="89">
        <f>'SAISIE ASL'!M253</f>
        <v>1</v>
      </c>
      <c r="G253" s="89">
        <f>IF('SAISIE ASL'!N253="OUI",1,IF('SAISIE ASL'!N253="NON",0,IF('SAISIE ASL'!N253="Non Mesuré","",0)))</f>
        <v>1</v>
      </c>
      <c r="H253" s="89">
        <f>IF('SAISIE ASL'!N253&lt;&gt;"Non Mesuré",F253*G253,"")</f>
        <v>1</v>
      </c>
      <c r="I253" s="89"/>
      <c r="J253" s="89">
        <f>IF('SAISIE ASL'!N253="Non Mesuré",F253,0)</f>
        <v>0</v>
      </c>
      <c r="K253" s="89"/>
      <c r="L253" s="89">
        <f t="shared" si="17"/>
        <v>1</v>
      </c>
      <c r="M253" s="89"/>
      <c r="N253" s="90"/>
      <c r="O253" s="90"/>
      <c r="P253" s="91" t="str">
        <f>IF('SAISIE ASL'!G253=1,H253,"")</f>
        <v/>
      </c>
      <c r="Q253" s="91"/>
      <c r="R253" s="91" t="str">
        <f>IF('SAISIE ASL'!G253=1,J253,"")</f>
        <v/>
      </c>
      <c r="S253" s="91"/>
      <c r="T253" s="91" t="str">
        <f>IF('SAISIE ASL'!G253=1,L253,"")</f>
        <v/>
      </c>
      <c r="U253" s="92"/>
      <c r="V253" s="93"/>
      <c r="W253" s="91"/>
      <c r="X253" s="91" t="str">
        <f>IF('SAISIE ASL'!G253=2,H253,"")</f>
        <v/>
      </c>
      <c r="Y253" s="91"/>
      <c r="Z253" s="91" t="str">
        <f>IF('SAISIE ASL'!G253=2,J253,"")</f>
        <v/>
      </c>
      <c r="AA253" s="91"/>
      <c r="AB253" s="91" t="str">
        <f>IF('SAISIE ASL'!G253=2,L253,"")</f>
        <v/>
      </c>
      <c r="AC253" s="92"/>
      <c r="AD253" s="93"/>
      <c r="AE253" s="91"/>
      <c r="AF253" s="91">
        <f>IF('SAISIE ASL'!G253=3,H253,"")</f>
        <v>1</v>
      </c>
      <c r="AG253" s="91"/>
      <c r="AH253" s="91">
        <f>IF('SAISIE ASL'!G253=3,J253,"")</f>
        <v>0</v>
      </c>
      <c r="AI253" s="91"/>
      <c r="AJ253" s="91">
        <f>IF('SAISIE ASL'!G253=3,L253,"")</f>
        <v>1</v>
      </c>
      <c r="AK253" s="92"/>
      <c r="AL253" s="93"/>
      <c r="AM253" s="91"/>
      <c r="AN253" s="91" t="str">
        <f>IF('SAISIE ASL'!G253=4,H253,"")</f>
        <v/>
      </c>
      <c r="AO253" s="91"/>
      <c r="AP253" s="91" t="str">
        <f>IF('SAISIE ASL'!G253=4,J253,"")</f>
        <v/>
      </c>
      <c r="AQ253" s="91"/>
      <c r="AR253" s="91" t="str">
        <f>IF('SAISIE ASL'!G253=4,L253,"")</f>
        <v/>
      </c>
      <c r="AS253" s="92"/>
      <c r="AT253" s="93"/>
      <c r="AU253" s="89"/>
      <c r="AV253" s="91" t="str">
        <f>IF('SAISIE ASL'!G253=5,H253,"")</f>
        <v/>
      </c>
      <c r="AW253" s="91"/>
      <c r="AX253" s="91" t="str">
        <f>IF('SAISIE ASL'!G253=5,J253,"")</f>
        <v/>
      </c>
      <c r="AY253" s="91"/>
      <c r="AZ253" s="91" t="str">
        <f>IF('SAISIE ASL'!G253=5,L253,"")</f>
        <v/>
      </c>
      <c r="BA253" s="92"/>
      <c r="BB253" s="93"/>
      <c r="BC253" s="89"/>
      <c r="BD253" s="91">
        <f>IF('SAISIE ASL'!A253=31,H253,"")</f>
        <v>1</v>
      </c>
      <c r="BE253" s="91"/>
      <c r="BF253" s="91">
        <f>IF('SAISIE ASL'!A253=31,J253,"")</f>
        <v>0</v>
      </c>
      <c r="BG253" s="91"/>
      <c r="BH253" s="91">
        <f>IF('SAISIE ASL'!A253=31,L253,"")</f>
        <v>1</v>
      </c>
      <c r="BI253" s="92"/>
      <c r="BJ253" s="93"/>
      <c r="BK253" s="94"/>
      <c r="BL253" s="91" t="str">
        <f>IF('SAISIE ASL'!A253=32,H253,"")</f>
        <v/>
      </c>
      <c r="BM253" s="91"/>
      <c r="BN253" s="91" t="str">
        <f>IF('SAISIE ASL'!A253=32,J253,"")</f>
        <v/>
      </c>
      <c r="BO253" s="91"/>
      <c r="BP253" s="91" t="str">
        <f>IF('SAISIE ASL'!A253=32,L253,"")</f>
        <v/>
      </c>
      <c r="BQ253" s="92"/>
      <c r="BR253" s="93"/>
      <c r="BS253" s="85"/>
      <c r="BT253" s="91" t="str">
        <f>IF('SAISIE ASL'!A253=33,H253,"")</f>
        <v/>
      </c>
      <c r="BU253" s="91"/>
      <c r="BV253" s="91" t="str">
        <f>IF('SAISIE ASL'!A253=33,J253,"")</f>
        <v/>
      </c>
      <c r="BW253" s="91"/>
      <c r="BX253" s="91" t="str">
        <f>IF('SAISIE ASL'!A253=33,L253,"")</f>
        <v/>
      </c>
      <c r="BY253" s="92"/>
      <c r="BZ253" s="93"/>
    </row>
    <row r="254" spans="1:78" ht="15" x14ac:dyDescent="0.2">
      <c r="A254">
        <f>'SAISIE ASL'!J254</f>
        <v>29</v>
      </c>
      <c r="B254">
        <f>'SAISIE ASL'!K254</f>
        <v>217</v>
      </c>
      <c r="C254" t="str">
        <f>'SAISIE ASL'!L254</f>
        <v>Si existante, la signalétique est en bon état.</v>
      </c>
      <c r="D254">
        <f>'SAISIE ASL'!M254</f>
        <v>1</v>
      </c>
      <c r="E254" t="str">
        <f>'SAISIE ASL'!N254</f>
        <v>OUI</v>
      </c>
      <c r="F254" s="89">
        <f>'SAISIE ASL'!M254</f>
        <v>1</v>
      </c>
      <c r="G254" s="89">
        <f>IF('SAISIE ASL'!N254="OUI",1,IF('SAISIE ASL'!N254="NON",0,IF('SAISIE ASL'!N254="Non Mesuré","",0)))</f>
        <v>1</v>
      </c>
      <c r="H254" s="89">
        <f>IF('SAISIE ASL'!N254&lt;&gt;"Non Mesuré",F254*G254,"")</f>
        <v>1</v>
      </c>
      <c r="I254" s="89"/>
      <c r="J254" s="89">
        <f>IF('SAISIE ASL'!N254="Non Mesuré",F254,0)</f>
        <v>0</v>
      </c>
      <c r="K254" s="89"/>
      <c r="L254" s="89">
        <f t="shared" si="17"/>
        <v>1</v>
      </c>
      <c r="M254" s="89"/>
      <c r="N254" s="90"/>
      <c r="O254" s="90"/>
      <c r="P254" s="91" t="str">
        <f>IF('SAISIE ASL'!G254=1,H254,"")</f>
        <v/>
      </c>
      <c r="Q254" s="91"/>
      <c r="R254" s="91" t="str">
        <f>IF('SAISIE ASL'!G254=1,J254,"")</f>
        <v/>
      </c>
      <c r="S254" s="91"/>
      <c r="T254" s="91" t="str">
        <f>IF('SAISIE ASL'!G254=1,L254,"")</f>
        <v/>
      </c>
      <c r="U254" s="92"/>
      <c r="V254" s="93"/>
      <c r="W254" s="91"/>
      <c r="X254" s="91" t="str">
        <f>IF('SAISIE ASL'!G254=2,H254,"")</f>
        <v/>
      </c>
      <c r="Y254" s="91"/>
      <c r="Z254" s="91" t="str">
        <f>IF('SAISIE ASL'!G254=2,J254,"")</f>
        <v/>
      </c>
      <c r="AA254" s="91"/>
      <c r="AB254" s="91" t="str">
        <f>IF('SAISIE ASL'!G254=2,L254,"")</f>
        <v/>
      </c>
      <c r="AC254" s="92"/>
      <c r="AD254" s="93"/>
      <c r="AE254" s="91"/>
      <c r="AF254" s="91">
        <f>IF('SAISIE ASL'!G254=3,H254,"")</f>
        <v>1</v>
      </c>
      <c r="AG254" s="91"/>
      <c r="AH254" s="91">
        <f>IF('SAISIE ASL'!G254=3,J254,"")</f>
        <v>0</v>
      </c>
      <c r="AI254" s="91"/>
      <c r="AJ254" s="91">
        <f>IF('SAISIE ASL'!G254=3,L254,"")</f>
        <v>1</v>
      </c>
      <c r="AK254" s="92"/>
      <c r="AL254" s="93"/>
      <c r="AM254" s="91"/>
      <c r="AN254" s="91" t="str">
        <f>IF('SAISIE ASL'!G254=4,H254,"")</f>
        <v/>
      </c>
      <c r="AO254" s="91"/>
      <c r="AP254" s="91" t="str">
        <f>IF('SAISIE ASL'!G254=4,J254,"")</f>
        <v/>
      </c>
      <c r="AQ254" s="91"/>
      <c r="AR254" s="91" t="str">
        <f>IF('SAISIE ASL'!G254=4,L254,"")</f>
        <v/>
      </c>
      <c r="AS254" s="92"/>
      <c r="AT254" s="93"/>
      <c r="AU254" s="89"/>
      <c r="AV254" s="91" t="str">
        <f>IF('SAISIE ASL'!G254=5,H254,"")</f>
        <v/>
      </c>
      <c r="AW254" s="91"/>
      <c r="AX254" s="91" t="str">
        <f>IF('SAISIE ASL'!G254=5,J254,"")</f>
        <v/>
      </c>
      <c r="AY254" s="91"/>
      <c r="AZ254" s="91" t="str">
        <f>IF('SAISIE ASL'!G254=5,L254,"")</f>
        <v/>
      </c>
      <c r="BA254" s="92"/>
      <c r="BB254" s="93"/>
      <c r="BC254" s="89"/>
      <c r="BD254" s="91" t="str">
        <f>IF('SAISIE ASL'!A254=31,H254,"")</f>
        <v/>
      </c>
      <c r="BE254" s="91"/>
      <c r="BF254" s="91" t="str">
        <f>IF('SAISIE ASL'!A254=31,J254,"")</f>
        <v/>
      </c>
      <c r="BG254" s="91"/>
      <c r="BH254" s="91" t="str">
        <f>IF('SAISIE ASL'!A254=31,L254,"")</f>
        <v/>
      </c>
      <c r="BI254" s="92"/>
      <c r="BJ254" s="93"/>
      <c r="BK254" s="94"/>
      <c r="BL254" s="91">
        <f>IF('SAISIE ASL'!A254=32,H254,"")</f>
        <v>1</v>
      </c>
      <c r="BM254" s="91"/>
      <c r="BN254" s="91">
        <f>IF('SAISIE ASL'!A254=32,J254,"")</f>
        <v>0</v>
      </c>
      <c r="BO254" s="91"/>
      <c r="BP254" s="91">
        <f>IF('SAISIE ASL'!A254=32,L254,"")</f>
        <v>1</v>
      </c>
      <c r="BQ254" s="92"/>
      <c r="BR254" s="93"/>
      <c r="BS254" s="85"/>
      <c r="BT254" s="91" t="str">
        <f>IF('SAISIE ASL'!A254=33,H254,"")</f>
        <v/>
      </c>
      <c r="BU254" s="91"/>
      <c r="BV254" s="91" t="str">
        <f>IF('SAISIE ASL'!A254=33,J254,"")</f>
        <v/>
      </c>
      <c r="BW254" s="91"/>
      <c r="BX254" s="91" t="str">
        <f>IF('SAISIE ASL'!A254=33,L254,"")</f>
        <v/>
      </c>
      <c r="BY254" s="92"/>
      <c r="BZ254" s="93"/>
    </row>
    <row r="255" spans="1:78" ht="15" x14ac:dyDescent="0.2">
      <c r="A255">
        <f>'SAISIE ASL'!J255</f>
        <v>30</v>
      </c>
      <c r="B255">
        <f>'SAISIE ASL'!K255</f>
        <v>218</v>
      </c>
      <c r="C255" t="str">
        <f>'SAISIE ASL'!L255</f>
        <v>Présence de sièges sur le parcours de visite.</v>
      </c>
      <c r="D255">
        <f>'SAISIE ASL'!M255</f>
        <v>1</v>
      </c>
      <c r="E255" t="str">
        <f>'SAISIE ASL'!N255</f>
        <v>OUI</v>
      </c>
      <c r="F255" s="89">
        <f>'SAISIE ASL'!M255</f>
        <v>1</v>
      </c>
      <c r="G255" s="89">
        <f>IF('SAISIE ASL'!N255="OUI",1,IF('SAISIE ASL'!N255="NON",0,IF('SAISIE ASL'!N255="Non Mesuré","",0)))</f>
        <v>1</v>
      </c>
      <c r="H255" s="89">
        <f>IF('SAISIE ASL'!N255&lt;&gt;"Non Mesuré",F255*G255,"")</f>
        <v>1</v>
      </c>
      <c r="I255" s="89"/>
      <c r="J255" s="89">
        <f>IF('SAISIE ASL'!N255="Non Mesuré",F255,0)</f>
        <v>0</v>
      </c>
      <c r="K255" s="89"/>
      <c r="L255" s="89">
        <f t="shared" si="17"/>
        <v>1</v>
      </c>
      <c r="M255" s="89"/>
      <c r="N255" s="90"/>
      <c r="O255" s="90"/>
      <c r="P255" s="91" t="str">
        <f>IF('SAISIE ASL'!G255=1,H255,"")</f>
        <v/>
      </c>
      <c r="Q255" s="91"/>
      <c r="R255" s="91" t="str">
        <f>IF('SAISIE ASL'!G255=1,J255,"")</f>
        <v/>
      </c>
      <c r="S255" s="91"/>
      <c r="T255" s="91" t="str">
        <f>IF('SAISIE ASL'!G255=1,L255,"")</f>
        <v/>
      </c>
      <c r="U255" s="92"/>
      <c r="V255" s="93"/>
      <c r="W255" s="91"/>
      <c r="X255" s="91" t="str">
        <f>IF('SAISIE ASL'!G255=2,H255,"")</f>
        <v/>
      </c>
      <c r="Y255" s="91"/>
      <c r="Z255" s="91" t="str">
        <f>IF('SAISIE ASL'!G255=2,J255,"")</f>
        <v/>
      </c>
      <c r="AA255" s="91"/>
      <c r="AB255" s="91" t="str">
        <f>IF('SAISIE ASL'!G255=2,L255,"")</f>
        <v/>
      </c>
      <c r="AC255" s="92"/>
      <c r="AD255" s="93"/>
      <c r="AE255" s="91"/>
      <c r="AF255" s="91">
        <f>IF('SAISIE ASL'!G255=3,H255,"")</f>
        <v>1</v>
      </c>
      <c r="AG255" s="91"/>
      <c r="AH255" s="91">
        <f>IF('SAISIE ASL'!G255=3,J255,"")</f>
        <v>0</v>
      </c>
      <c r="AI255" s="91"/>
      <c r="AJ255" s="91">
        <f>IF('SAISIE ASL'!G255=3,L255,"")</f>
        <v>1</v>
      </c>
      <c r="AK255" s="92"/>
      <c r="AL255" s="93"/>
      <c r="AM255" s="91"/>
      <c r="AN255" s="91" t="str">
        <f>IF('SAISIE ASL'!G255=4,H255,"")</f>
        <v/>
      </c>
      <c r="AO255" s="91"/>
      <c r="AP255" s="91" t="str">
        <f>IF('SAISIE ASL'!G255=4,J255,"")</f>
        <v/>
      </c>
      <c r="AQ255" s="91"/>
      <c r="AR255" s="91" t="str">
        <f>IF('SAISIE ASL'!G255=4,L255,"")</f>
        <v/>
      </c>
      <c r="AS255" s="92"/>
      <c r="AT255" s="93"/>
      <c r="AU255" s="89"/>
      <c r="AV255" s="91" t="str">
        <f>IF('SAISIE ASL'!G255=5,H255,"")</f>
        <v/>
      </c>
      <c r="AW255" s="91"/>
      <c r="AX255" s="91" t="str">
        <f>IF('SAISIE ASL'!G255=5,J255,"")</f>
        <v/>
      </c>
      <c r="AY255" s="91"/>
      <c r="AZ255" s="91" t="str">
        <f>IF('SAISIE ASL'!G255=5,L255,"")</f>
        <v/>
      </c>
      <c r="BA255" s="92"/>
      <c r="BB255" s="93"/>
      <c r="BC255" s="89"/>
      <c r="BD255" s="91" t="str">
        <f>IF('SAISIE ASL'!A255=31,H255,"")</f>
        <v/>
      </c>
      <c r="BE255" s="91"/>
      <c r="BF255" s="91" t="str">
        <f>IF('SAISIE ASL'!A255=31,J255,"")</f>
        <v/>
      </c>
      <c r="BG255" s="91"/>
      <c r="BH255" s="91" t="str">
        <f>IF('SAISIE ASL'!A255=31,L255,"")</f>
        <v/>
      </c>
      <c r="BI255" s="92"/>
      <c r="BJ255" s="93"/>
      <c r="BK255" s="94"/>
      <c r="BL255" s="91" t="str">
        <f>IF('SAISIE ASL'!A255=32,H255,"")</f>
        <v/>
      </c>
      <c r="BM255" s="91"/>
      <c r="BN255" s="91" t="str">
        <f>IF('SAISIE ASL'!A255=32,J255,"")</f>
        <v/>
      </c>
      <c r="BO255" s="91"/>
      <c r="BP255" s="91" t="str">
        <f>IF('SAISIE ASL'!A255=32,L255,"")</f>
        <v/>
      </c>
      <c r="BQ255" s="92"/>
      <c r="BR255" s="93"/>
      <c r="BS255" s="85"/>
      <c r="BT255" s="91">
        <f>IF('SAISIE ASL'!A255=33,H255,"")</f>
        <v>1</v>
      </c>
      <c r="BU255" s="91"/>
      <c r="BV255" s="91">
        <f>IF('SAISIE ASL'!A255=33,J255,"")</f>
        <v>0</v>
      </c>
      <c r="BW255" s="91"/>
      <c r="BX255" s="91">
        <f>IF('SAISIE ASL'!A255=33,L255,"")</f>
        <v>1</v>
      </c>
      <c r="BY255" s="92"/>
      <c r="BZ255" s="93"/>
    </row>
    <row r="256" spans="1:78" ht="15" x14ac:dyDescent="0.2">
      <c r="A256">
        <f>'SAISIE ASL'!J256</f>
        <v>31</v>
      </c>
      <c r="B256">
        <f>'SAISIE ASL'!K256</f>
        <v>219</v>
      </c>
      <c r="C256" t="str">
        <f>'SAISIE ASL'!L256</f>
        <v>Les consignes à respecter sont portées à la connaissance du public. En cas de non respect, le personnel fait respecter les consignes de façon appropriée.</v>
      </c>
      <c r="D256">
        <f>'SAISIE ASL'!M256</f>
        <v>1</v>
      </c>
      <c r="E256" t="str">
        <f>'SAISIE ASL'!N256</f>
        <v>OUI</v>
      </c>
      <c r="F256" s="89">
        <f>'SAISIE ASL'!M256</f>
        <v>1</v>
      </c>
      <c r="G256" s="89">
        <f>IF('SAISIE ASL'!N256="OUI",1,IF('SAISIE ASL'!N256="NON",0,IF('SAISIE ASL'!N256="Non Mesuré","",0)))</f>
        <v>1</v>
      </c>
      <c r="H256" s="89">
        <f>IF('SAISIE ASL'!N256&lt;&gt;"Non Mesuré",F256*G256,"")</f>
        <v>1</v>
      </c>
      <c r="I256" s="89"/>
      <c r="J256" s="89">
        <f>IF('SAISIE ASL'!N256="Non Mesuré",F256,0)</f>
        <v>0</v>
      </c>
      <c r="K256" s="89"/>
      <c r="L256" s="89">
        <f t="shared" si="17"/>
        <v>1</v>
      </c>
      <c r="M256" s="89"/>
      <c r="N256" s="90"/>
      <c r="O256" s="90"/>
      <c r="P256" s="91">
        <f>IF('SAISIE ASL'!G256=1,H256,"")</f>
        <v>1</v>
      </c>
      <c r="Q256" s="91"/>
      <c r="R256" s="91">
        <f>IF('SAISIE ASL'!G256=1,J256,"")</f>
        <v>0</v>
      </c>
      <c r="S256" s="91"/>
      <c r="T256" s="91">
        <f>IF('SAISIE ASL'!G256=1,L256,"")</f>
        <v>1</v>
      </c>
      <c r="U256" s="92"/>
      <c r="V256" s="93"/>
      <c r="W256" s="91"/>
      <c r="X256" s="91" t="str">
        <f>IF('SAISIE ASL'!G256=2,H256,"")</f>
        <v/>
      </c>
      <c r="Y256" s="91"/>
      <c r="Z256" s="91" t="str">
        <f>IF('SAISIE ASL'!G256=2,J256,"")</f>
        <v/>
      </c>
      <c r="AA256" s="91"/>
      <c r="AB256" s="91" t="str">
        <f>IF('SAISIE ASL'!G256=2,L256,"")</f>
        <v/>
      </c>
      <c r="AC256" s="92"/>
      <c r="AD256" s="93"/>
      <c r="AE256" s="91"/>
      <c r="AF256" s="91" t="str">
        <f>IF('SAISIE ASL'!G256=3,H256,"")</f>
        <v/>
      </c>
      <c r="AG256" s="91"/>
      <c r="AH256" s="91" t="str">
        <f>IF('SAISIE ASL'!G256=3,J256,"")</f>
        <v/>
      </c>
      <c r="AI256" s="91"/>
      <c r="AJ256" s="91" t="str">
        <f>IF('SAISIE ASL'!G256=3,L256,"")</f>
        <v/>
      </c>
      <c r="AK256" s="92"/>
      <c r="AL256" s="93"/>
      <c r="AM256" s="91"/>
      <c r="AN256" s="91" t="str">
        <f>IF('SAISIE ASL'!G256=4,H256,"")</f>
        <v/>
      </c>
      <c r="AO256" s="91"/>
      <c r="AP256" s="91" t="str">
        <f>IF('SAISIE ASL'!G256=4,J256,"")</f>
        <v/>
      </c>
      <c r="AQ256" s="91"/>
      <c r="AR256" s="91" t="str">
        <f>IF('SAISIE ASL'!G256=4,L256,"")</f>
        <v/>
      </c>
      <c r="AS256" s="92"/>
      <c r="AT256" s="93"/>
      <c r="AU256" s="89"/>
      <c r="AV256" s="91" t="str">
        <f>IF('SAISIE ASL'!G256=5,H256,"")</f>
        <v/>
      </c>
      <c r="AW256" s="91"/>
      <c r="AX256" s="91" t="str">
        <f>IF('SAISIE ASL'!G256=5,J256,"")</f>
        <v/>
      </c>
      <c r="AY256" s="91"/>
      <c r="AZ256" s="91" t="str">
        <f>IF('SAISIE ASL'!G256=5,L256,"")</f>
        <v/>
      </c>
      <c r="BA256" s="92"/>
      <c r="BB256" s="93"/>
      <c r="BC256" s="89"/>
      <c r="BD256" s="91" t="str">
        <f>IF('SAISIE ASL'!A256=31,H256,"")</f>
        <v/>
      </c>
      <c r="BE256" s="91"/>
      <c r="BF256" s="91" t="str">
        <f>IF('SAISIE ASL'!A256=31,J256,"")</f>
        <v/>
      </c>
      <c r="BG256" s="91"/>
      <c r="BH256" s="91" t="str">
        <f>IF('SAISIE ASL'!A256=31,L256,"")</f>
        <v/>
      </c>
      <c r="BI256" s="92"/>
      <c r="BJ256" s="93"/>
      <c r="BK256" s="94"/>
      <c r="BL256" s="91" t="str">
        <f>IF('SAISIE ASL'!A256=32,H256,"")</f>
        <v/>
      </c>
      <c r="BM256" s="91"/>
      <c r="BN256" s="91" t="str">
        <f>IF('SAISIE ASL'!A256=32,J256,"")</f>
        <v/>
      </c>
      <c r="BO256" s="91"/>
      <c r="BP256" s="91" t="str">
        <f>IF('SAISIE ASL'!A256=32,L256,"")</f>
        <v/>
      </c>
      <c r="BQ256" s="92"/>
      <c r="BR256" s="93"/>
      <c r="BS256" s="85"/>
      <c r="BT256" s="91" t="str">
        <f>IF('SAISIE ASL'!A256=33,H256,"")</f>
        <v/>
      </c>
      <c r="BU256" s="91"/>
      <c r="BV256" s="91" t="str">
        <f>IF('SAISIE ASL'!A256=33,J256,"")</f>
        <v/>
      </c>
      <c r="BW256" s="91"/>
      <c r="BX256" s="91" t="str">
        <f>IF('SAISIE ASL'!A256=33,L256,"")</f>
        <v/>
      </c>
      <c r="BY256" s="92"/>
      <c r="BZ256" s="93"/>
    </row>
    <row r="257" spans="1:78" ht="15" x14ac:dyDescent="0.2">
      <c r="A257">
        <f>'SAISIE ASL'!J257</f>
        <v>39</v>
      </c>
      <c r="B257">
        <f>'SAISIE ASL'!K257</f>
        <v>220</v>
      </c>
      <c r="C257" t="str">
        <f>'SAISIE ASL'!L257</f>
        <v>Les revêtements muraux, les sols et les plafonds des espaces bâtis visités sont propres.</v>
      </c>
      <c r="D257">
        <f>'SAISIE ASL'!M257</f>
        <v>3</v>
      </c>
      <c r="E257" t="str">
        <f>'SAISIE ASL'!N257</f>
        <v>Très Satisfaisant</v>
      </c>
      <c r="F257" s="89">
        <f>'SAISIE ASL'!M257</f>
        <v>3</v>
      </c>
      <c r="G257" s="89">
        <f>IF('SAISIE ASL'!N257="Très Satisfaisant",1,IF('SAISIE ASL'!N257="Satisfaisant",0.75,IF('SAISIE ASL'!N257="Insatisfaisant",0.25,IF('SAISIE ASL'!N257="Très Insatisfaisant",0,IF('SAISIE ASL'!N257="Non Mesuré","",0)))))</f>
        <v>1</v>
      </c>
      <c r="H257" s="89">
        <f>IF('SAISIE ASL'!N257&lt;&gt;"Non Mesuré",F257*G257,"")</f>
        <v>3</v>
      </c>
      <c r="I257" s="89"/>
      <c r="J257" s="89">
        <f>IF('SAISIE ASL'!N257="Non Mesuré",F257,0)</f>
        <v>0</v>
      </c>
      <c r="K257" s="89"/>
      <c r="L257" s="89">
        <f t="shared" si="17"/>
        <v>3</v>
      </c>
      <c r="M257" s="89"/>
      <c r="N257" s="90"/>
      <c r="O257" s="90"/>
      <c r="P257" s="91" t="str">
        <f>IF('SAISIE ASL'!G257=1,H257,"")</f>
        <v/>
      </c>
      <c r="Q257" s="91"/>
      <c r="R257" s="91" t="str">
        <f>IF('SAISIE ASL'!G257=1,J257,"")</f>
        <v/>
      </c>
      <c r="S257" s="91"/>
      <c r="T257" s="91" t="str">
        <f>IF('SAISIE ASL'!G257=1,L257,"")</f>
        <v/>
      </c>
      <c r="U257" s="92"/>
      <c r="V257" s="93"/>
      <c r="W257" s="91"/>
      <c r="X257" s="91" t="str">
        <f>IF('SAISIE ASL'!G257=2,H257,"")</f>
        <v/>
      </c>
      <c r="Y257" s="91"/>
      <c r="Z257" s="91" t="str">
        <f>IF('SAISIE ASL'!G257=2,J257,"")</f>
        <v/>
      </c>
      <c r="AA257" s="91"/>
      <c r="AB257" s="91" t="str">
        <f>IF('SAISIE ASL'!G257=2,L257,"")</f>
        <v/>
      </c>
      <c r="AC257" s="92"/>
      <c r="AD257" s="93"/>
      <c r="AE257" s="91"/>
      <c r="AF257" s="91">
        <f>IF('SAISIE ASL'!G257=3,H257,"")</f>
        <v>3</v>
      </c>
      <c r="AG257" s="91"/>
      <c r="AH257" s="91">
        <f>IF('SAISIE ASL'!G257=3,J257,"")</f>
        <v>0</v>
      </c>
      <c r="AI257" s="91"/>
      <c r="AJ257" s="91">
        <f>IF('SAISIE ASL'!G257=3,L257,"")</f>
        <v>3</v>
      </c>
      <c r="AK257" s="92"/>
      <c r="AL257" s="93"/>
      <c r="AM257" s="91"/>
      <c r="AN257" s="91" t="str">
        <f>IF('SAISIE ASL'!G257=4,H257,"")</f>
        <v/>
      </c>
      <c r="AO257" s="91"/>
      <c r="AP257" s="91" t="str">
        <f>IF('SAISIE ASL'!G257=4,J257,"")</f>
        <v/>
      </c>
      <c r="AQ257" s="91"/>
      <c r="AR257" s="91" t="str">
        <f>IF('SAISIE ASL'!G257=4,L257,"")</f>
        <v/>
      </c>
      <c r="AS257" s="92"/>
      <c r="AT257" s="93"/>
      <c r="AU257" s="89"/>
      <c r="AV257" s="91" t="str">
        <f>IF('SAISIE ASL'!G257=5,H257,"")</f>
        <v/>
      </c>
      <c r="AW257" s="91"/>
      <c r="AX257" s="91" t="str">
        <f>IF('SAISIE ASL'!G257=5,J257,"")</f>
        <v/>
      </c>
      <c r="AY257" s="91"/>
      <c r="AZ257" s="91" t="str">
        <f>IF('SAISIE ASL'!G257=5,L257,"")</f>
        <v/>
      </c>
      <c r="BA257" s="92"/>
      <c r="BB257" s="93"/>
      <c r="BC257" s="89"/>
      <c r="BD257" s="91">
        <f>IF('SAISIE ASL'!A257=31,H257,"")</f>
        <v>3</v>
      </c>
      <c r="BE257" s="91"/>
      <c r="BF257" s="91">
        <f>IF('SAISIE ASL'!A257=31,J257,"")</f>
        <v>0</v>
      </c>
      <c r="BG257" s="91"/>
      <c r="BH257" s="91">
        <f>IF('SAISIE ASL'!A257=31,L257,"")</f>
        <v>3</v>
      </c>
      <c r="BI257" s="92"/>
      <c r="BJ257" s="93"/>
      <c r="BK257" s="94"/>
      <c r="BL257" s="91" t="str">
        <f>IF('SAISIE ASL'!A257=32,H257,"")</f>
        <v/>
      </c>
      <c r="BM257" s="91"/>
      <c r="BN257" s="91" t="str">
        <f>IF('SAISIE ASL'!A257=32,J257,"")</f>
        <v/>
      </c>
      <c r="BO257" s="91"/>
      <c r="BP257" s="91" t="str">
        <f>IF('SAISIE ASL'!A257=32,L257,"")</f>
        <v/>
      </c>
      <c r="BQ257" s="92"/>
      <c r="BR257" s="93"/>
      <c r="BS257" s="85"/>
      <c r="BT257" s="91" t="str">
        <f>IF('SAISIE ASL'!A257=33,H257,"")</f>
        <v/>
      </c>
      <c r="BU257" s="91"/>
      <c r="BV257" s="91" t="str">
        <f>IF('SAISIE ASL'!A257=33,J257,"")</f>
        <v/>
      </c>
      <c r="BW257" s="91"/>
      <c r="BX257" s="91" t="str">
        <f>IF('SAISIE ASL'!A257=33,L257,"")</f>
        <v/>
      </c>
      <c r="BY257" s="92"/>
      <c r="BZ257" s="93"/>
    </row>
    <row r="258" spans="1:78" ht="15" x14ac:dyDescent="0.2">
      <c r="A258">
        <f>'SAISIE ASL'!J258</f>
        <v>39</v>
      </c>
      <c r="B258">
        <f>'SAISIE ASL'!K258</f>
        <v>221</v>
      </c>
      <c r="C258" t="str">
        <f>'SAISIE ASL'!L258</f>
        <v>Les revêtements muraux, les sols et les plafonds des espaces bâtis visités sont en bon état.</v>
      </c>
      <c r="D258">
        <f>'SAISIE ASL'!M258</f>
        <v>3</v>
      </c>
      <c r="E258" t="str">
        <f>'SAISIE ASL'!N258</f>
        <v>Très Satisfaisant</v>
      </c>
      <c r="F258" s="89">
        <f>'SAISIE ASL'!M258</f>
        <v>3</v>
      </c>
      <c r="G258" s="89">
        <f>IF('SAISIE ASL'!N258="Très Satisfaisant",1,IF('SAISIE ASL'!N258="Satisfaisant",0.75,IF('SAISIE ASL'!N258="Insatisfaisant",0.25,IF('SAISIE ASL'!N258="Très Insatisfaisant",0,IF('SAISIE ASL'!N258="Non Mesuré","",0)))))</f>
        <v>1</v>
      </c>
      <c r="H258" s="89">
        <f>IF('SAISIE ASL'!N258&lt;&gt;"Non Mesuré",F258*G258,"")</f>
        <v>3</v>
      </c>
      <c r="I258" s="89"/>
      <c r="J258" s="89">
        <f>IF('SAISIE ASL'!N258="Non Mesuré",F258,0)</f>
        <v>0</v>
      </c>
      <c r="K258" s="89"/>
      <c r="L258" s="89">
        <f t="shared" si="17"/>
        <v>3</v>
      </c>
      <c r="M258" s="89"/>
      <c r="N258" s="90"/>
      <c r="O258" s="90"/>
      <c r="P258" s="91" t="str">
        <f>IF('SAISIE ASL'!G258=1,H258,"")</f>
        <v/>
      </c>
      <c r="Q258" s="91"/>
      <c r="R258" s="91" t="str">
        <f>IF('SAISIE ASL'!G258=1,J258,"")</f>
        <v/>
      </c>
      <c r="S258" s="91"/>
      <c r="T258" s="91" t="str">
        <f>IF('SAISIE ASL'!G258=1,L258,"")</f>
        <v/>
      </c>
      <c r="U258" s="92"/>
      <c r="V258" s="93"/>
      <c r="W258" s="91"/>
      <c r="X258" s="91" t="str">
        <f>IF('SAISIE ASL'!G258=2,H258,"")</f>
        <v/>
      </c>
      <c r="Y258" s="91"/>
      <c r="Z258" s="91" t="str">
        <f>IF('SAISIE ASL'!G258=2,J258,"")</f>
        <v/>
      </c>
      <c r="AA258" s="91"/>
      <c r="AB258" s="91" t="str">
        <f>IF('SAISIE ASL'!G258=2,L258,"")</f>
        <v/>
      </c>
      <c r="AC258" s="92"/>
      <c r="AD258" s="93"/>
      <c r="AE258" s="91"/>
      <c r="AF258" s="91">
        <f>IF('SAISIE ASL'!G258=3,H258,"")</f>
        <v>3</v>
      </c>
      <c r="AG258" s="91"/>
      <c r="AH258" s="91">
        <f>IF('SAISIE ASL'!G258=3,J258,"")</f>
        <v>0</v>
      </c>
      <c r="AI258" s="91"/>
      <c r="AJ258" s="91">
        <f>IF('SAISIE ASL'!G258=3,L258,"")</f>
        <v>3</v>
      </c>
      <c r="AK258" s="92"/>
      <c r="AL258" s="93"/>
      <c r="AM258" s="91"/>
      <c r="AN258" s="91" t="str">
        <f>IF('SAISIE ASL'!G258=4,H258,"")</f>
        <v/>
      </c>
      <c r="AO258" s="91"/>
      <c r="AP258" s="91" t="str">
        <f>IF('SAISIE ASL'!G258=4,J258,"")</f>
        <v/>
      </c>
      <c r="AQ258" s="91"/>
      <c r="AR258" s="91" t="str">
        <f>IF('SAISIE ASL'!G258=4,L258,"")</f>
        <v/>
      </c>
      <c r="AS258" s="92"/>
      <c r="AT258" s="93"/>
      <c r="AU258" s="89"/>
      <c r="AV258" s="91" t="str">
        <f>IF('SAISIE ASL'!G258=5,H258,"")</f>
        <v/>
      </c>
      <c r="AW258" s="91"/>
      <c r="AX258" s="91" t="str">
        <f>IF('SAISIE ASL'!G258=5,J258,"")</f>
        <v/>
      </c>
      <c r="AY258" s="91"/>
      <c r="AZ258" s="91" t="str">
        <f>IF('SAISIE ASL'!G258=5,L258,"")</f>
        <v/>
      </c>
      <c r="BA258" s="92"/>
      <c r="BB258" s="93"/>
      <c r="BC258" s="89"/>
      <c r="BD258" s="91" t="str">
        <f>IF('SAISIE ASL'!A258=31,H258,"")</f>
        <v/>
      </c>
      <c r="BE258" s="91"/>
      <c r="BF258" s="91" t="str">
        <f>IF('SAISIE ASL'!A258=31,J258,"")</f>
        <v/>
      </c>
      <c r="BG258" s="91"/>
      <c r="BH258" s="91" t="str">
        <f>IF('SAISIE ASL'!A258=31,L258,"")</f>
        <v/>
      </c>
      <c r="BI258" s="92"/>
      <c r="BJ258" s="93"/>
      <c r="BK258" s="94"/>
      <c r="BL258" s="91">
        <f>IF('SAISIE ASL'!A258=32,H258,"")</f>
        <v>3</v>
      </c>
      <c r="BM258" s="91"/>
      <c r="BN258" s="91">
        <f>IF('SAISIE ASL'!A258=32,J258,"")</f>
        <v>0</v>
      </c>
      <c r="BO258" s="91"/>
      <c r="BP258" s="91">
        <f>IF('SAISIE ASL'!A258=32,L258,"")</f>
        <v>3</v>
      </c>
      <c r="BQ258" s="92"/>
      <c r="BR258" s="93"/>
      <c r="BS258" s="85"/>
      <c r="BT258" s="91" t="str">
        <f>IF('SAISIE ASL'!A258=33,H258,"")</f>
        <v/>
      </c>
      <c r="BU258" s="91"/>
      <c r="BV258" s="91" t="str">
        <f>IF('SAISIE ASL'!A258=33,J258,"")</f>
        <v/>
      </c>
      <c r="BW258" s="91"/>
      <c r="BX258" s="91" t="str">
        <f>IF('SAISIE ASL'!A258=33,L258,"")</f>
        <v/>
      </c>
      <c r="BY258" s="92"/>
      <c r="BZ258" s="93"/>
    </row>
    <row r="259" spans="1:78" ht="15.75" x14ac:dyDescent="0.25">
      <c r="A259">
        <f>'SAISIE ASL'!J259</f>
        <v>0</v>
      </c>
      <c r="B259" t="str">
        <f>'SAISIE ASL'!K259</f>
        <v/>
      </c>
      <c r="C259" t="str">
        <f>'SAISIE ASL'!L259</f>
        <v>Multiactivité</v>
      </c>
      <c r="D259">
        <f>'SAISIE ASL'!M259</f>
        <v>0</v>
      </c>
      <c r="E259">
        <f>'SAISIE ASL'!N259</f>
        <v>0</v>
      </c>
      <c r="F259" s="234"/>
      <c r="G259" s="234"/>
      <c r="H259" s="234"/>
      <c r="I259" s="234"/>
      <c r="J259" s="234"/>
      <c r="K259" s="234"/>
      <c r="L259" s="234"/>
      <c r="M259" s="234"/>
      <c r="N259" s="235"/>
      <c r="O259" s="235"/>
      <c r="P259" s="144"/>
      <c r="Q259" s="144"/>
      <c r="R259" s="144"/>
      <c r="S259" s="144"/>
      <c r="T259" s="144"/>
      <c r="U259" s="145"/>
      <c r="V259" s="146"/>
      <c r="W259" s="144"/>
      <c r="X259" s="144"/>
      <c r="Y259" s="144"/>
      <c r="Z259" s="144"/>
      <c r="AA259" s="144"/>
      <c r="AB259" s="144"/>
      <c r="AC259" s="145"/>
      <c r="AD259" s="146"/>
      <c r="AE259" s="144"/>
      <c r="AF259" s="144"/>
      <c r="AG259" s="144"/>
      <c r="AH259" s="144"/>
      <c r="AI259" s="144"/>
      <c r="AJ259" s="144"/>
      <c r="AK259" s="145"/>
      <c r="AL259" s="146"/>
      <c r="AM259" s="144"/>
      <c r="AN259" s="144"/>
      <c r="AO259" s="144"/>
      <c r="AP259" s="144"/>
      <c r="AQ259" s="144"/>
      <c r="AR259" s="144"/>
      <c r="AS259" s="145"/>
      <c r="AT259" s="146"/>
      <c r="AU259" s="234"/>
      <c r="AV259" s="144"/>
      <c r="AW259" s="144"/>
      <c r="AX259" s="144"/>
      <c r="AY259" s="144"/>
      <c r="AZ259" s="144"/>
      <c r="BA259" s="145"/>
      <c r="BB259" s="146"/>
      <c r="BC259" s="234"/>
      <c r="BD259" s="144"/>
      <c r="BE259" s="144"/>
      <c r="BF259" s="144"/>
      <c r="BG259" s="144"/>
      <c r="BH259" s="144"/>
      <c r="BI259" s="145"/>
      <c r="BJ259" s="146"/>
      <c r="BK259" s="147"/>
      <c r="BL259" s="144"/>
      <c r="BM259" s="144"/>
      <c r="BN259" s="144"/>
      <c r="BO259" s="144"/>
      <c r="BP259" s="144"/>
      <c r="BQ259" s="145"/>
      <c r="BR259" s="146"/>
      <c r="BS259" s="142"/>
      <c r="BT259" s="144"/>
      <c r="BU259" s="144"/>
      <c r="BV259" s="144"/>
      <c r="BW259" s="144"/>
      <c r="BX259" s="144"/>
      <c r="BY259" s="145"/>
      <c r="BZ259" s="146"/>
    </row>
    <row r="260" spans="1:78" ht="15" x14ac:dyDescent="0.2">
      <c r="A260">
        <f>'SAISIE ASL'!J260</f>
        <v>200</v>
      </c>
      <c r="B260">
        <f>'SAISIE ASL'!K260</f>
        <v>222</v>
      </c>
      <c r="C260" t="str">
        <f>'SAISIE ASL'!L260</f>
        <v>Les activités sont adaptées à un large public familiale (enfants, adultes, senior/individuel, groupe…)</v>
      </c>
      <c r="D260">
        <f>'SAISIE ASL'!M260</f>
        <v>3</v>
      </c>
      <c r="E260" t="str">
        <f>'SAISIE ASL'!N260</f>
        <v>OUI</v>
      </c>
      <c r="F260" s="89">
        <f>'SAISIE ASL'!M260</f>
        <v>3</v>
      </c>
      <c r="G260" s="89">
        <f>IF('SAISIE ASL'!N260="OUI",1,IF('SAISIE ASL'!N260="NON",0,IF('SAISIE ASL'!N260="Non Mesuré","",0)))</f>
        <v>1</v>
      </c>
      <c r="H260" s="89">
        <f>IF('SAISIE ASL'!N260&lt;&gt;"Non Mesuré",F260*G260,"")</f>
        <v>3</v>
      </c>
      <c r="I260" s="89"/>
      <c r="J260" s="89">
        <f>IF('SAISIE ASL'!N260="Non Mesuré",F260,0)</f>
        <v>0</v>
      </c>
      <c r="K260" s="89"/>
      <c r="L260" s="89">
        <f t="shared" ref="L260:L271" si="18">F260-J260</f>
        <v>3</v>
      </c>
      <c r="M260" s="89"/>
      <c r="N260" s="90"/>
      <c r="O260" s="90"/>
      <c r="P260" s="91" t="str">
        <f>IF('SAISIE ASL'!G260=1,H260,"")</f>
        <v/>
      </c>
      <c r="Q260" s="91"/>
      <c r="R260" s="91" t="str">
        <f>IF('SAISIE ASL'!G260=1,J260,"")</f>
        <v/>
      </c>
      <c r="S260" s="91"/>
      <c r="T260" s="91" t="str">
        <f>IF('SAISIE ASL'!G260=1,L260,"")</f>
        <v/>
      </c>
      <c r="U260" s="92"/>
      <c r="V260" s="93"/>
      <c r="W260" s="91"/>
      <c r="X260" s="91" t="str">
        <f>IF('SAISIE ASL'!G260=2,H260,"")</f>
        <v/>
      </c>
      <c r="Y260" s="91"/>
      <c r="Z260" s="91" t="str">
        <f>IF('SAISIE ASL'!G260=2,J260,"")</f>
        <v/>
      </c>
      <c r="AA260" s="91"/>
      <c r="AB260" s="91" t="str">
        <f>IF('SAISIE ASL'!G260=2,L260,"")</f>
        <v/>
      </c>
      <c r="AC260" s="92"/>
      <c r="AD260" s="93"/>
      <c r="AE260" s="91"/>
      <c r="AF260" s="91" t="str">
        <f>IF('SAISIE ASL'!G260=3,H260,"")</f>
        <v/>
      </c>
      <c r="AG260" s="91"/>
      <c r="AH260" s="91" t="str">
        <f>IF('SAISIE ASL'!G260=3,J260,"")</f>
        <v/>
      </c>
      <c r="AI260" s="91"/>
      <c r="AJ260" s="91" t="str">
        <f>IF('SAISIE ASL'!G260=3,L260,"")</f>
        <v/>
      </c>
      <c r="AK260" s="92"/>
      <c r="AL260" s="93"/>
      <c r="AM260" s="91"/>
      <c r="AN260" s="91" t="str">
        <f>IF('SAISIE ASL'!G260=4,H260,"")</f>
        <v/>
      </c>
      <c r="AO260" s="91"/>
      <c r="AP260" s="91" t="str">
        <f>IF('SAISIE ASL'!G260=4,J260,"")</f>
        <v/>
      </c>
      <c r="AQ260" s="91"/>
      <c r="AR260" s="91" t="str">
        <f>IF('SAISIE ASL'!G260=4,L260,"")</f>
        <v/>
      </c>
      <c r="AS260" s="92"/>
      <c r="AT260" s="93"/>
      <c r="AU260" s="89"/>
      <c r="AV260" s="91">
        <f>IF('SAISIE ASL'!G260=5,H260,"")</f>
        <v>3</v>
      </c>
      <c r="AW260" s="91"/>
      <c r="AX260" s="91">
        <f>IF('SAISIE ASL'!G260=5,J260,"")</f>
        <v>0</v>
      </c>
      <c r="AY260" s="91"/>
      <c r="AZ260" s="91">
        <f>IF('SAISIE ASL'!G260=5,L260,"")</f>
        <v>3</v>
      </c>
      <c r="BA260" s="92"/>
      <c r="BB260" s="93"/>
      <c r="BC260" s="89"/>
      <c r="BD260" s="91" t="str">
        <f>IF('SAISIE ASL'!A260=31,H260,"")</f>
        <v/>
      </c>
      <c r="BE260" s="91"/>
      <c r="BF260" s="91" t="str">
        <f>IF('SAISIE ASL'!A260=31,J260,"")</f>
        <v/>
      </c>
      <c r="BG260" s="91"/>
      <c r="BH260" s="91" t="str">
        <f>IF('SAISIE ASL'!A260=31,L260,"")</f>
        <v/>
      </c>
      <c r="BI260" s="92"/>
      <c r="BJ260" s="93"/>
      <c r="BK260" s="94"/>
      <c r="BL260" s="91" t="str">
        <f>IF('SAISIE ASL'!A260=32,H260,"")</f>
        <v/>
      </c>
      <c r="BM260" s="91"/>
      <c r="BN260" s="91" t="str">
        <f>IF('SAISIE ASL'!A260=32,J260,"")</f>
        <v/>
      </c>
      <c r="BO260" s="91"/>
      <c r="BP260" s="91" t="str">
        <f>IF('SAISIE ASL'!A260=32,L260,"")</f>
        <v/>
      </c>
      <c r="BQ260" s="92"/>
      <c r="BR260" s="93"/>
      <c r="BS260" s="85"/>
      <c r="BT260" s="91" t="str">
        <f>IF('SAISIE ASL'!A260=33,H260,"")</f>
        <v/>
      </c>
      <c r="BU260" s="91"/>
      <c r="BV260" s="91" t="str">
        <f>IF('SAISIE ASL'!A260=33,J260,"")</f>
        <v/>
      </c>
      <c r="BW260" s="91"/>
      <c r="BX260" s="91" t="str">
        <f>IF('SAISIE ASL'!A260=33,L260,"")</f>
        <v/>
      </c>
      <c r="BY260" s="92"/>
      <c r="BZ260" s="93"/>
    </row>
    <row r="261" spans="1:78" ht="15" x14ac:dyDescent="0.2">
      <c r="A261">
        <f>'SAISIE ASL'!J261</f>
        <v>200</v>
      </c>
      <c r="B261">
        <f>'SAISIE ASL'!K261</f>
        <v>223</v>
      </c>
      <c r="C261" t="str">
        <f>'SAISIE ASL'!L261</f>
        <v xml:space="preserve">Le site a mis en place un dispositif de formation à la sécurité du personnel et assure un suivi de ses compétences </v>
      </c>
      <c r="D261">
        <f>'SAISIE ASL'!M261</f>
        <v>3</v>
      </c>
      <c r="E261" t="str">
        <f>'SAISIE ASL'!N261</f>
        <v>OUI</v>
      </c>
      <c r="F261" s="89">
        <f>'SAISIE ASL'!M261</f>
        <v>3</v>
      </c>
      <c r="G261" s="89">
        <f>IF('SAISIE ASL'!N261="OUI",1,IF('SAISIE ASL'!N261="NON",0,IF('SAISIE ASL'!N261="Non Mesuré","",0)))</f>
        <v>1</v>
      </c>
      <c r="H261" s="89">
        <f>IF('SAISIE ASL'!N261&lt;&gt;"Non Mesuré",F261*G261,"")</f>
        <v>3</v>
      </c>
      <c r="I261" s="89"/>
      <c r="J261" s="89">
        <f>IF('SAISIE ASL'!N261="Non Mesuré",F261,0)</f>
        <v>0</v>
      </c>
      <c r="K261" s="89"/>
      <c r="L261" s="89">
        <f t="shared" si="18"/>
        <v>3</v>
      </c>
      <c r="M261" s="89"/>
      <c r="N261" s="90"/>
      <c r="O261" s="90"/>
      <c r="P261" s="91" t="str">
        <f>IF('SAISIE ASL'!G261=1,H261,"")</f>
        <v/>
      </c>
      <c r="Q261" s="91"/>
      <c r="R261" s="91" t="str">
        <f>IF('SAISIE ASL'!G261=1,J261,"")</f>
        <v/>
      </c>
      <c r="S261" s="91"/>
      <c r="T261" s="91" t="str">
        <f>IF('SAISIE ASL'!G261=1,L261,"")</f>
        <v/>
      </c>
      <c r="U261" s="92"/>
      <c r="V261" s="93"/>
      <c r="W261" s="91"/>
      <c r="X261" s="91" t="str">
        <f>IF('SAISIE ASL'!G261=2,H261,"")</f>
        <v/>
      </c>
      <c r="Y261" s="91"/>
      <c r="Z261" s="91" t="str">
        <f>IF('SAISIE ASL'!G261=2,J261,"")</f>
        <v/>
      </c>
      <c r="AA261" s="91"/>
      <c r="AB261" s="91" t="str">
        <f>IF('SAISIE ASL'!G261=2,L261,"")</f>
        <v/>
      </c>
      <c r="AC261" s="92"/>
      <c r="AD261" s="93"/>
      <c r="AE261" s="91"/>
      <c r="AF261" s="91" t="str">
        <f>IF('SAISIE ASL'!G261=3,H261,"")</f>
        <v/>
      </c>
      <c r="AG261" s="91"/>
      <c r="AH261" s="91" t="str">
        <f>IF('SAISIE ASL'!G261=3,J261,"")</f>
        <v/>
      </c>
      <c r="AI261" s="91"/>
      <c r="AJ261" s="91" t="str">
        <f>IF('SAISIE ASL'!G261=3,L261,"")</f>
        <v/>
      </c>
      <c r="AK261" s="92"/>
      <c r="AL261" s="93"/>
      <c r="AM261" s="91"/>
      <c r="AN261" s="91" t="str">
        <f>IF('SAISIE ASL'!G261=4,H261,"")</f>
        <v/>
      </c>
      <c r="AO261" s="91"/>
      <c r="AP261" s="91" t="str">
        <f>IF('SAISIE ASL'!G261=4,J261,"")</f>
        <v/>
      </c>
      <c r="AQ261" s="91"/>
      <c r="AR261" s="91" t="str">
        <f>IF('SAISIE ASL'!G261=4,L261,"")</f>
        <v/>
      </c>
      <c r="AS261" s="92"/>
      <c r="AT261" s="93"/>
      <c r="AU261" s="89"/>
      <c r="AV261" s="91">
        <f>IF('SAISIE ASL'!G261=5,H261,"")</f>
        <v>3</v>
      </c>
      <c r="AW261" s="91"/>
      <c r="AX261" s="91">
        <f>IF('SAISIE ASL'!G261=5,J261,"")</f>
        <v>0</v>
      </c>
      <c r="AY261" s="91"/>
      <c r="AZ261" s="91">
        <f>IF('SAISIE ASL'!G261=5,L261,"")</f>
        <v>3</v>
      </c>
      <c r="BA261" s="92"/>
      <c r="BB261" s="93"/>
      <c r="BC261" s="89"/>
      <c r="BD261" s="91" t="str">
        <f>IF('SAISIE ASL'!A261=31,H261,"")</f>
        <v/>
      </c>
      <c r="BE261" s="91"/>
      <c r="BF261" s="91" t="str">
        <f>IF('SAISIE ASL'!A261=31,J261,"")</f>
        <v/>
      </c>
      <c r="BG261" s="91"/>
      <c r="BH261" s="91" t="str">
        <f>IF('SAISIE ASL'!A261=31,L261,"")</f>
        <v/>
      </c>
      <c r="BI261" s="92"/>
      <c r="BJ261" s="93"/>
      <c r="BK261" s="94"/>
      <c r="BL261" s="91" t="str">
        <f>IF('SAISIE ASL'!A261=32,H261,"")</f>
        <v/>
      </c>
      <c r="BM261" s="91"/>
      <c r="BN261" s="91" t="str">
        <f>IF('SAISIE ASL'!A261=32,J261,"")</f>
        <v/>
      </c>
      <c r="BO261" s="91"/>
      <c r="BP261" s="91" t="str">
        <f>IF('SAISIE ASL'!A261=32,L261,"")</f>
        <v/>
      </c>
      <c r="BQ261" s="92"/>
      <c r="BR261" s="93"/>
      <c r="BS261" s="85"/>
      <c r="BT261" s="91" t="str">
        <f>IF('SAISIE ASL'!A261=33,H261,"")</f>
        <v/>
      </c>
      <c r="BU261" s="91"/>
      <c r="BV261" s="91" t="str">
        <f>IF('SAISIE ASL'!A261=33,J261,"")</f>
        <v/>
      </c>
      <c r="BW261" s="91"/>
      <c r="BX261" s="91" t="str">
        <f>IF('SAISIE ASL'!A261=33,L261,"")</f>
        <v/>
      </c>
      <c r="BY261" s="92"/>
      <c r="BZ261" s="93"/>
    </row>
    <row r="262" spans="1:78" ht="15" x14ac:dyDescent="0.2">
      <c r="A262">
        <f>'SAISIE ASL'!J262</f>
        <v>200</v>
      </c>
      <c r="B262">
        <f>'SAISIE ASL'!K262</f>
        <v>224</v>
      </c>
      <c r="C262" t="str">
        <f>'SAISIE ASL'!L262</f>
        <v>Le personnel veille à la sécurité du visiteur</v>
      </c>
      <c r="D262">
        <f>'SAISIE ASL'!M262</f>
        <v>9</v>
      </c>
      <c r="E262" t="str">
        <f>'SAISIE ASL'!N262</f>
        <v>Très Satisfaisant</v>
      </c>
      <c r="F262" s="89">
        <f>'SAISIE ASL'!M262</f>
        <v>9</v>
      </c>
      <c r="G262" s="89">
        <f>IF('SAISIE ASL'!N262="Très Satisfaisant",1,IF('SAISIE ASL'!N262="Satisfaisant",0.75,IF('SAISIE ASL'!N262="Insatisfaisant",0.25,IF('SAISIE ASL'!N262="Très Insatisfaisant",0,IF('SAISIE ASL'!N262="Non Mesuré","",0)))))</f>
        <v>1</v>
      </c>
      <c r="H262" s="89">
        <f>IF('SAISIE ASL'!N262&lt;&gt;"Non Mesuré",F262*G262,"")</f>
        <v>9</v>
      </c>
      <c r="I262" s="89"/>
      <c r="J262" s="89">
        <f>IF('SAISIE ASL'!N262="Non Mesuré",F262,0)</f>
        <v>0</v>
      </c>
      <c r="K262" s="89"/>
      <c r="L262" s="89">
        <f t="shared" si="18"/>
        <v>9</v>
      </c>
      <c r="M262" s="89"/>
      <c r="N262" s="90"/>
      <c r="O262" s="90"/>
      <c r="P262" s="91" t="str">
        <f>IF('SAISIE ASL'!G262=1,H262,"")</f>
        <v/>
      </c>
      <c r="Q262" s="91"/>
      <c r="R262" s="91" t="str">
        <f>IF('SAISIE ASL'!G262=1,J262,"")</f>
        <v/>
      </c>
      <c r="S262" s="91"/>
      <c r="T262" s="91" t="str">
        <f>IF('SAISIE ASL'!G262=1,L262,"")</f>
        <v/>
      </c>
      <c r="U262" s="92"/>
      <c r="V262" s="93"/>
      <c r="W262" s="91"/>
      <c r="X262" s="91" t="str">
        <f>IF('SAISIE ASL'!G262=2,H262,"")</f>
        <v/>
      </c>
      <c r="Y262" s="91"/>
      <c r="Z262" s="91" t="str">
        <f>IF('SAISIE ASL'!G262=2,J262,"")</f>
        <v/>
      </c>
      <c r="AA262" s="91"/>
      <c r="AB262" s="91" t="str">
        <f>IF('SAISIE ASL'!G262=2,L262,"")</f>
        <v/>
      </c>
      <c r="AC262" s="92"/>
      <c r="AD262" s="93"/>
      <c r="AE262" s="91"/>
      <c r="AF262" s="91" t="str">
        <f>IF('SAISIE ASL'!G262=3,H262,"")</f>
        <v/>
      </c>
      <c r="AG262" s="91"/>
      <c r="AH262" s="91" t="str">
        <f>IF('SAISIE ASL'!G262=3,J262,"")</f>
        <v/>
      </c>
      <c r="AI262" s="91"/>
      <c r="AJ262" s="91" t="str">
        <f>IF('SAISIE ASL'!G262=3,L262,"")</f>
        <v/>
      </c>
      <c r="AK262" s="92"/>
      <c r="AL262" s="93"/>
      <c r="AM262" s="91"/>
      <c r="AN262" s="91" t="str">
        <f>IF('SAISIE ASL'!G262=4,H262,"")</f>
        <v/>
      </c>
      <c r="AO262" s="91"/>
      <c r="AP262" s="91" t="str">
        <f>IF('SAISIE ASL'!G262=4,J262,"")</f>
        <v/>
      </c>
      <c r="AQ262" s="91"/>
      <c r="AR262" s="91" t="str">
        <f>IF('SAISIE ASL'!G262=4,L262,"")</f>
        <v/>
      </c>
      <c r="AS262" s="92"/>
      <c r="AT262" s="93"/>
      <c r="AU262" s="89"/>
      <c r="AV262" s="91">
        <f>IF('SAISIE ASL'!G262=5,H262,"")</f>
        <v>9</v>
      </c>
      <c r="AW262" s="91"/>
      <c r="AX262" s="91">
        <f>IF('SAISIE ASL'!G262=5,J262,"")</f>
        <v>0</v>
      </c>
      <c r="AY262" s="91"/>
      <c r="AZ262" s="91">
        <f>IF('SAISIE ASL'!G262=5,L262,"")</f>
        <v>9</v>
      </c>
      <c r="BA262" s="92"/>
      <c r="BB262" s="93"/>
      <c r="BC262" s="89"/>
      <c r="BD262" s="91" t="str">
        <f>IF('SAISIE ASL'!A262=31,H262,"")</f>
        <v/>
      </c>
      <c r="BE262" s="91"/>
      <c r="BF262" s="91" t="str">
        <f>IF('SAISIE ASL'!A262=31,J262,"")</f>
        <v/>
      </c>
      <c r="BG262" s="91"/>
      <c r="BH262" s="91" t="str">
        <f>IF('SAISIE ASL'!A262=31,L262,"")</f>
        <v/>
      </c>
      <c r="BI262" s="92"/>
      <c r="BJ262" s="93"/>
      <c r="BK262" s="94"/>
      <c r="BL262" s="91" t="str">
        <f>IF('SAISIE ASL'!A262=32,H262,"")</f>
        <v/>
      </c>
      <c r="BM262" s="91"/>
      <c r="BN262" s="91" t="str">
        <f>IF('SAISIE ASL'!A262=32,J262,"")</f>
        <v/>
      </c>
      <c r="BO262" s="91"/>
      <c r="BP262" s="91" t="str">
        <f>IF('SAISIE ASL'!A262=32,L262,"")</f>
        <v/>
      </c>
      <c r="BQ262" s="92"/>
      <c r="BR262" s="93"/>
      <c r="BS262" s="85"/>
      <c r="BT262" s="91" t="str">
        <f>IF('SAISIE ASL'!A262=33,H262,"")</f>
        <v/>
      </c>
      <c r="BU262" s="91"/>
      <c r="BV262" s="91" t="str">
        <f>IF('SAISIE ASL'!A262=33,J262,"")</f>
        <v/>
      </c>
      <c r="BW262" s="91"/>
      <c r="BX262" s="91" t="str">
        <f>IF('SAISIE ASL'!A262=33,L262,"")</f>
        <v/>
      </c>
      <c r="BY262" s="92"/>
      <c r="BZ262" s="93"/>
    </row>
    <row r="263" spans="1:78" ht="15" x14ac:dyDescent="0.2">
      <c r="A263">
        <f>'SAISIE ASL'!J263</f>
        <v>200</v>
      </c>
      <c r="B263">
        <f>'SAISIE ASL'!K263</f>
        <v>225</v>
      </c>
      <c r="C263" t="str">
        <f>'SAISIE ASL'!L263</f>
        <v xml:space="preserve">Les consignes de sécurité sont visibles de tous et lisibles </v>
      </c>
      <c r="D263">
        <f>'SAISIE ASL'!M263</f>
        <v>3</v>
      </c>
      <c r="E263" t="str">
        <f>'SAISIE ASL'!N263</f>
        <v>OUI</v>
      </c>
      <c r="F263" s="89">
        <f>'SAISIE ASL'!M263</f>
        <v>3</v>
      </c>
      <c r="G263" s="89">
        <f>IF('SAISIE ASL'!N263="OUI",1,IF('SAISIE ASL'!N263="NON",0,IF('SAISIE ASL'!N263="Non Mesuré","",0)))</f>
        <v>1</v>
      </c>
      <c r="H263" s="89">
        <f>IF('SAISIE ASL'!N263&lt;&gt;"Non Mesuré",F263*G263,"")</f>
        <v>3</v>
      </c>
      <c r="I263" s="89"/>
      <c r="J263" s="89">
        <f>IF('SAISIE ASL'!N263="Non Mesuré",F263,0)</f>
        <v>0</v>
      </c>
      <c r="K263" s="89"/>
      <c r="L263" s="89">
        <f t="shared" si="18"/>
        <v>3</v>
      </c>
      <c r="M263" s="89"/>
      <c r="N263" s="90"/>
      <c r="O263" s="90"/>
      <c r="P263" s="91" t="str">
        <f>IF('SAISIE ASL'!G263=1,H263,"")</f>
        <v/>
      </c>
      <c r="Q263" s="91"/>
      <c r="R263" s="91" t="str">
        <f>IF('SAISIE ASL'!G263=1,J263,"")</f>
        <v/>
      </c>
      <c r="S263" s="91"/>
      <c r="T263" s="91" t="str">
        <f>IF('SAISIE ASL'!G263=1,L263,"")</f>
        <v/>
      </c>
      <c r="U263" s="92"/>
      <c r="V263" s="93"/>
      <c r="W263" s="91"/>
      <c r="X263" s="91" t="str">
        <f>IF('SAISIE ASL'!G263=2,H263,"")</f>
        <v/>
      </c>
      <c r="Y263" s="91"/>
      <c r="Z263" s="91" t="str">
        <f>IF('SAISIE ASL'!G263=2,J263,"")</f>
        <v/>
      </c>
      <c r="AA263" s="91"/>
      <c r="AB263" s="91" t="str">
        <f>IF('SAISIE ASL'!G263=2,L263,"")</f>
        <v/>
      </c>
      <c r="AC263" s="92"/>
      <c r="AD263" s="93"/>
      <c r="AE263" s="91"/>
      <c r="AF263" s="91" t="str">
        <f>IF('SAISIE ASL'!G263=3,H263,"")</f>
        <v/>
      </c>
      <c r="AG263" s="91"/>
      <c r="AH263" s="91" t="str">
        <f>IF('SAISIE ASL'!G263=3,J263,"")</f>
        <v/>
      </c>
      <c r="AI263" s="91"/>
      <c r="AJ263" s="91" t="str">
        <f>IF('SAISIE ASL'!G263=3,L263,"")</f>
        <v/>
      </c>
      <c r="AK263" s="92"/>
      <c r="AL263" s="93"/>
      <c r="AM263" s="91"/>
      <c r="AN263" s="91" t="str">
        <f>IF('SAISIE ASL'!G263=4,H263,"")</f>
        <v/>
      </c>
      <c r="AO263" s="91"/>
      <c r="AP263" s="91" t="str">
        <f>IF('SAISIE ASL'!G263=4,J263,"")</f>
        <v/>
      </c>
      <c r="AQ263" s="91"/>
      <c r="AR263" s="91" t="str">
        <f>IF('SAISIE ASL'!G263=4,L263,"")</f>
        <v/>
      </c>
      <c r="AS263" s="92"/>
      <c r="AT263" s="93"/>
      <c r="AU263" s="89"/>
      <c r="AV263" s="91">
        <f>IF('SAISIE ASL'!G263=5,H263,"")</f>
        <v>3</v>
      </c>
      <c r="AW263" s="91"/>
      <c r="AX263" s="91">
        <f>IF('SAISIE ASL'!G263=5,J263,"")</f>
        <v>0</v>
      </c>
      <c r="AY263" s="91"/>
      <c r="AZ263" s="91">
        <f>IF('SAISIE ASL'!G263=5,L263,"")</f>
        <v>3</v>
      </c>
      <c r="BA263" s="92"/>
      <c r="BB263" s="93"/>
      <c r="BC263" s="89"/>
      <c r="BD263" s="91" t="str">
        <f>IF('SAISIE ASL'!A263=31,H263,"")</f>
        <v/>
      </c>
      <c r="BE263" s="91"/>
      <c r="BF263" s="91" t="str">
        <f>IF('SAISIE ASL'!A263=31,J263,"")</f>
        <v/>
      </c>
      <c r="BG263" s="91"/>
      <c r="BH263" s="91" t="str">
        <f>IF('SAISIE ASL'!A263=31,L263,"")</f>
        <v/>
      </c>
      <c r="BI263" s="92"/>
      <c r="BJ263" s="93"/>
      <c r="BK263" s="94"/>
      <c r="BL263" s="91" t="str">
        <f>IF('SAISIE ASL'!A263=32,H263,"")</f>
        <v/>
      </c>
      <c r="BM263" s="91"/>
      <c r="BN263" s="91" t="str">
        <f>IF('SAISIE ASL'!A263=32,J263,"")</f>
        <v/>
      </c>
      <c r="BO263" s="91"/>
      <c r="BP263" s="91" t="str">
        <f>IF('SAISIE ASL'!A263=32,L263,"")</f>
        <v/>
      </c>
      <c r="BQ263" s="92"/>
      <c r="BR263" s="93"/>
      <c r="BS263" s="85"/>
      <c r="BT263" s="91" t="str">
        <f>IF('SAISIE ASL'!A263=33,H263,"")</f>
        <v/>
      </c>
      <c r="BU263" s="91"/>
      <c r="BV263" s="91" t="str">
        <f>IF('SAISIE ASL'!A263=33,J263,"")</f>
        <v/>
      </c>
      <c r="BW263" s="91"/>
      <c r="BX263" s="91" t="str">
        <f>IF('SAISIE ASL'!A263=33,L263,"")</f>
        <v/>
      </c>
      <c r="BY263" s="92"/>
      <c r="BZ263" s="93"/>
    </row>
    <row r="264" spans="1:78" ht="15" x14ac:dyDescent="0.2">
      <c r="A264">
        <f>'SAISIE ASL'!J264</f>
        <v>200</v>
      </c>
      <c r="B264">
        <f>'SAISIE ASL'!K264</f>
        <v>226</v>
      </c>
      <c r="C264" t="str">
        <f>'SAISIE ASL'!L264</f>
        <v>Les consignes de sécurité sont traduites en au moins une langue étrangère</v>
      </c>
      <c r="D264">
        <f>'SAISIE ASL'!M264</f>
        <v>3</v>
      </c>
      <c r="E264" t="str">
        <f>'SAISIE ASL'!N264</f>
        <v>OUI</v>
      </c>
      <c r="F264" s="89">
        <f>'SAISIE ASL'!M264</f>
        <v>3</v>
      </c>
      <c r="G264" s="89">
        <f>IF('SAISIE ASL'!N264="OUI",1,IF('SAISIE ASL'!N264="NON",0,IF('SAISIE ASL'!N264="Non Mesuré","",0)))</f>
        <v>1</v>
      </c>
      <c r="H264" s="89">
        <f>IF('SAISIE ASL'!N264&lt;&gt;"Non Mesuré",F264*G264,"")</f>
        <v>3</v>
      </c>
      <c r="I264" s="89"/>
      <c r="J264" s="89">
        <f>IF('SAISIE ASL'!N264="Non Mesuré",F264,0)</f>
        <v>0</v>
      </c>
      <c r="K264" s="89"/>
      <c r="L264" s="89">
        <f t="shared" si="18"/>
        <v>3</v>
      </c>
      <c r="M264" s="89"/>
      <c r="N264" s="90"/>
      <c r="O264" s="90"/>
      <c r="P264" s="91">
        <f>IF('SAISIE ASL'!G264=1,H264,"")</f>
        <v>3</v>
      </c>
      <c r="Q264" s="91"/>
      <c r="R264" s="91">
        <f>IF('SAISIE ASL'!G264=1,J264,"")</f>
        <v>0</v>
      </c>
      <c r="S264" s="91"/>
      <c r="T264" s="91">
        <f>IF('SAISIE ASL'!G264=1,L264,"")</f>
        <v>3</v>
      </c>
      <c r="U264" s="92"/>
      <c r="V264" s="93"/>
      <c r="W264" s="91"/>
      <c r="X264" s="91" t="str">
        <f>IF('SAISIE ASL'!G264=2,H264,"")</f>
        <v/>
      </c>
      <c r="Y264" s="91"/>
      <c r="Z264" s="91" t="str">
        <f>IF('SAISIE ASL'!G264=2,J264,"")</f>
        <v/>
      </c>
      <c r="AA264" s="91"/>
      <c r="AB264" s="91" t="str">
        <f>IF('SAISIE ASL'!G264=2,L264,"")</f>
        <v/>
      </c>
      <c r="AC264" s="92"/>
      <c r="AD264" s="93"/>
      <c r="AE264" s="91"/>
      <c r="AF264" s="91" t="str">
        <f>IF('SAISIE ASL'!G264=3,H264,"")</f>
        <v/>
      </c>
      <c r="AG264" s="91"/>
      <c r="AH264" s="91" t="str">
        <f>IF('SAISIE ASL'!G264=3,J264,"")</f>
        <v/>
      </c>
      <c r="AI264" s="91"/>
      <c r="AJ264" s="91" t="str">
        <f>IF('SAISIE ASL'!G264=3,L264,"")</f>
        <v/>
      </c>
      <c r="AK264" s="92"/>
      <c r="AL264" s="93"/>
      <c r="AM264" s="91"/>
      <c r="AN264" s="91" t="str">
        <f>IF('SAISIE ASL'!G264=4,H264,"")</f>
        <v/>
      </c>
      <c r="AO264" s="91"/>
      <c r="AP264" s="91" t="str">
        <f>IF('SAISIE ASL'!G264=4,J264,"")</f>
        <v/>
      </c>
      <c r="AQ264" s="91"/>
      <c r="AR264" s="91" t="str">
        <f>IF('SAISIE ASL'!G264=4,L264,"")</f>
        <v/>
      </c>
      <c r="AS264" s="92"/>
      <c r="AT264" s="93"/>
      <c r="AU264" s="89"/>
      <c r="AV264" s="91" t="str">
        <f>IF('SAISIE ASL'!G264=5,H264,"")</f>
        <v/>
      </c>
      <c r="AW264" s="91"/>
      <c r="AX264" s="91" t="str">
        <f>IF('SAISIE ASL'!G264=5,J264,"")</f>
        <v/>
      </c>
      <c r="AY264" s="91"/>
      <c r="AZ264" s="91" t="str">
        <f>IF('SAISIE ASL'!G264=5,L264,"")</f>
        <v/>
      </c>
      <c r="BA264" s="92"/>
      <c r="BB264" s="93"/>
      <c r="BC264" s="89"/>
      <c r="BD264" s="91" t="str">
        <f>IF('SAISIE ASL'!A264=31,H264,"")</f>
        <v/>
      </c>
      <c r="BE264" s="91"/>
      <c r="BF264" s="91" t="str">
        <f>IF('SAISIE ASL'!A264=31,J264,"")</f>
        <v/>
      </c>
      <c r="BG264" s="91"/>
      <c r="BH264" s="91" t="str">
        <f>IF('SAISIE ASL'!A264=31,L264,"")</f>
        <v/>
      </c>
      <c r="BI264" s="92"/>
      <c r="BJ264" s="93"/>
      <c r="BK264" s="94"/>
      <c r="BL264" s="91" t="str">
        <f>IF('SAISIE ASL'!A264=32,H264,"")</f>
        <v/>
      </c>
      <c r="BM264" s="91"/>
      <c r="BN264" s="91" t="str">
        <f>IF('SAISIE ASL'!A264=32,J264,"")</f>
        <v/>
      </c>
      <c r="BO264" s="91"/>
      <c r="BP264" s="91" t="str">
        <f>IF('SAISIE ASL'!A264=32,L264,"")</f>
        <v/>
      </c>
      <c r="BQ264" s="92"/>
      <c r="BR264" s="93"/>
      <c r="BS264" s="85"/>
      <c r="BT264" s="91" t="str">
        <f>IF('SAISIE ASL'!A264=33,H264,"")</f>
        <v/>
      </c>
      <c r="BU264" s="91"/>
      <c r="BV264" s="91" t="str">
        <f>IF('SAISIE ASL'!A264=33,J264,"")</f>
        <v/>
      </c>
      <c r="BW264" s="91"/>
      <c r="BX264" s="91" t="str">
        <f>IF('SAISIE ASL'!A264=33,L264,"")</f>
        <v/>
      </c>
      <c r="BY264" s="92"/>
      <c r="BZ264" s="93"/>
    </row>
    <row r="265" spans="1:78" ht="15" x14ac:dyDescent="0.2">
      <c r="A265">
        <f>'SAISIE ASL'!J265</f>
        <v>200</v>
      </c>
      <c r="B265">
        <f>'SAISIE ASL'!K265</f>
        <v>227</v>
      </c>
      <c r="C265" t="str">
        <f>'SAISIE ASL'!L265</f>
        <v>Les consignes de sécurité sont traduites dans une deuxième langue étrangère</v>
      </c>
      <c r="D265">
        <f>'SAISIE ASL'!M265</f>
        <v>3</v>
      </c>
      <c r="E265" t="str">
        <f>'SAISIE ASL'!N265</f>
        <v>OUI</v>
      </c>
      <c r="F265" s="89">
        <f>'SAISIE ASL'!M265</f>
        <v>3</v>
      </c>
      <c r="G265" s="89">
        <f>IF('SAISIE ASL'!N265="OUI",1,IF('SAISIE ASL'!N265="NON",0,IF('SAISIE ASL'!N265="Non Mesuré","",0)))</f>
        <v>1</v>
      </c>
      <c r="H265" s="89">
        <f>IF('SAISIE ASL'!N265&lt;&gt;"Non Mesuré",F265*G265,"")</f>
        <v>3</v>
      </c>
      <c r="I265" s="89"/>
      <c r="J265" s="89">
        <f>IF('SAISIE ASL'!N265="Non Mesuré",F265,0)</f>
        <v>0</v>
      </c>
      <c r="K265" s="89"/>
      <c r="L265" s="89">
        <f t="shared" si="18"/>
        <v>3</v>
      </c>
      <c r="M265" s="89"/>
      <c r="N265" s="90"/>
      <c r="O265" s="90"/>
      <c r="P265" s="91">
        <f>IF('SAISIE ASL'!G265=1,H265,"")</f>
        <v>3</v>
      </c>
      <c r="Q265" s="91"/>
      <c r="R265" s="91">
        <f>IF('SAISIE ASL'!G265=1,J265,"")</f>
        <v>0</v>
      </c>
      <c r="S265" s="91"/>
      <c r="T265" s="91">
        <f>IF('SAISIE ASL'!G265=1,L265,"")</f>
        <v>3</v>
      </c>
      <c r="U265" s="92"/>
      <c r="V265" s="93"/>
      <c r="W265" s="91"/>
      <c r="X265" s="91" t="str">
        <f>IF('SAISIE ASL'!G265=2,H265,"")</f>
        <v/>
      </c>
      <c r="Y265" s="91"/>
      <c r="Z265" s="91" t="str">
        <f>IF('SAISIE ASL'!G265=2,J265,"")</f>
        <v/>
      </c>
      <c r="AA265" s="91"/>
      <c r="AB265" s="91" t="str">
        <f>IF('SAISIE ASL'!G265=2,L265,"")</f>
        <v/>
      </c>
      <c r="AC265" s="92"/>
      <c r="AD265" s="93"/>
      <c r="AE265" s="91"/>
      <c r="AF265" s="91" t="str">
        <f>IF('SAISIE ASL'!G265=3,H265,"")</f>
        <v/>
      </c>
      <c r="AG265" s="91"/>
      <c r="AH265" s="91" t="str">
        <f>IF('SAISIE ASL'!G265=3,J265,"")</f>
        <v/>
      </c>
      <c r="AI265" s="91"/>
      <c r="AJ265" s="91" t="str">
        <f>IF('SAISIE ASL'!G265=3,L265,"")</f>
        <v/>
      </c>
      <c r="AK265" s="92"/>
      <c r="AL265" s="93"/>
      <c r="AM265" s="91"/>
      <c r="AN265" s="91" t="str">
        <f>IF('SAISIE ASL'!G265=4,H265,"")</f>
        <v/>
      </c>
      <c r="AO265" s="91"/>
      <c r="AP265" s="91" t="str">
        <f>IF('SAISIE ASL'!G265=4,J265,"")</f>
        <v/>
      </c>
      <c r="AQ265" s="91"/>
      <c r="AR265" s="91" t="str">
        <f>IF('SAISIE ASL'!G265=4,L265,"")</f>
        <v/>
      </c>
      <c r="AS265" s="92"/>
      <c r="AT265" s="93"/>
      <c r="AU265" s="89"/>
      <c r="AV265" s="91" t="str">
        <f>IF('SAISIE ASL'!G265=5,H265,"")</f>
        <v/>
      </c>
      <c r="AW265" s="91"/>
      <c r="AX265" s="91" t="str">
        <f>IF('SAISIE ASL'!G265=5,J265,"")</f>
        <v/>
      </c>
      <c r="AY265" s="91"/>
      <c r="AZ265" s="91" t="str">
        <f>IF('SAISIE ASL'!G265=5,L265,"")</f>
        <v/>
      </c>
      <c r="BA265" s="92"/>
      <c r="BB265" s="93"/>
      <c r="BC265" s="89"/>
      <c r="BD265" s="91" t="str">
        <f>IF('SAISIE ASL'!A265=31,H265,"")</f>
        <v/>
      </c>
      <c r="BE265" s="91"/>
      <c r="BF265" s="91" t="str">
        <f>IF('SAISIE ASL'!A265=31,J265,"")</f>
        <v/>
      </c>
      <c r="BG265" s="91"/>
      <c r="BH265" s="91" t="str">
        <f>IF('SAISIE ASL'!A265=31,L265,"")</f>
        <v/>
      </c>
      <c r="BI265" s="92"/>
      <c r="BJ265" s="93"/>
      <c r="BK265" s="94"/>
      <c r="BL265" s="91" t="str">
        <f>IF('SAISIE ASL'!A265=32,H265,"")</f>
        <v/>
      </c>
      <c r="BM265" s="91"/>
      <c r="BN265" s="91" t="str">
        <f>IF('SAISIE ASL'!A265=32,J265,"")</f>
        <v/>
      </c>
      <c r="BO265" s="91"/>
      <c r="BP265" s="91" t="str">
        <f>IF('SAISIE ASL'!A265=32,L265,"")</f>
        <v/>
      </c>
      <c r="BQ265" s="92"/>
      <c r="BR265" s="93"/>
      <c r="BS265" s="85"/>
      <c r="BT265" s="91" t="str">
        <f>IF('SAISIE ASL'!A265=33,H265,"")</f>
        <v/>
      </c>
      <c r="BU265" s="91"/>
      <c r="BV265" s="91" t="str">
        <f>IF('SAISIE ASL'!A265=33,J265,"")</f>
        <v/>
      </c>
      <c r="BW265" s="91"/>
      <c r="BX265" s="91" t="str">
        <f>IF('SAISIE ASL'!A265=33,L265,"")</f>
        <v/>
      </c>
      <c r="BY265" s="92"/>
      <c r="BZ265" s="93"/>
    </row>
    <row r="266" spans="1:78" ht="15" x14ac:dyDescent="0.2">
      <c r="A266">
        <f>'SAISIE ASL'!J266</f>
        <v>200</v>
      </c>
      <c r="B266">
        <f>'SAISIE ASL'!K266</f>
        <v>228</v>
      </c>
      <c r="C266" t="str">
        <f>'SAISIE ASL'!L266</f>
        <v>Les équipements des activités sont en bon état</v>
      </c>
      <c r="D266">
        <f>'SAISIE ASL'!M266</f>
        <v>3</v>
      </c>
      <c r="E266" t="str">
        <f>'SAISIE ASL'!N266</f>
        <v>Très Satisfaisant</v>
      </c>
      <c r="F266" s="89">
        <f>'SAISIE ASL'!M266</f>
        <v>3</v>
      </c>
      <c r="G266" s="89">
        <f>IF('SAISIE ASL'!N266="Très Satisfaisant",1,IF('SAISIE ASL'!N266="Satisfaisant",0.75,IF('SAISIE ASL'!N266="Insatisfaisant",0.25,IF('SAISIE ASL'!N266="Très Insatisfaisant",0,IF('SAISIE ASL'!N266="Non Mesuré","",0)))))</f>
        <v>1</v>
      </c>
      <c r="H266" s="89">
        <f>IF('SAISIE ASL'!N266&lt;&gt;"Non Mesuré",F266*G266,"")</f>
        <v>3</v>
      </c>
      <c r="I266" s="89"/>
      <c r="J266" s="89">
        <f>IF('SAISIE ASL'!N266="Non Mesuré",F266,0)</f>
        <v>0</v>
      </c>
      <c r="K266" s="89"/>
      <c r="L266" s="89">
        <f t="shared" si="18"/>
        <v>3</v>
      </c>
      <c r="M266" s="89"/>
      <c r="N266" s="90"/>
      <c r="O266" s="90"/>
      <c r="P266" s="91" t="str">
        <f>IF('SAISIE ASL'!G266=1,H266,"")</f>
        <v/>
      </c>
      <c r="Q266" s="91"/>
      <c r="R266" s="91" t="str">
        <f>IF('SAISIE ASL'!G266=1,J266,"")</f>
        <v/>
      </c>
      <c r="S266" s="91"/>
      <c r="T266" s="91" t="str">
        <f>IF('SAISIE ASL'!G266=1,L266,"")</f>
        <v/>
      </c>
      <c r="U266" s="92"/>
      <c r="V266" s="93"/>
      <c r="W266" s="91"/>
      <c r="X266" s="91" t="str">
        <f>IF('SAISIE ASL'!G266=2,H266,"")</f>
        <v/>
      </c>
      <c r="Y266" s="91"/>
      <c r="Z266" s="91" t="str">
        <f>IF('SAISIE ASL'!G266=2,J266,"")</f>
        <v/>
      </c>
      <c r="AA266" s="91"/>
      <c r="AB266" s="91" t="str">
        <f>IF('SAISIE ASL'!G266=2,L266,"")</f>
        <v/>
      </c>
      <c r="AC266" s="92"/>
      <c r="AD266" s="93"/>
      <c r="AE266" s="91"/>
      <c r="AF266" s="91">
        <f>IF('SAISIE ASL'!G266=3,H266,"")</f>
        <v>3</v>
      </c>
      <c r="AG266" s="91"/>
      <c r="AH266" s="91">
        <f>IF('SAISIE ASL'!G266=3,J266,"")</f>
        <v>0</v>
      </c>
      <c r="AI266" s="91"/>
      <c r="AJ266" s="91">
        <f>IF('SAISIE ASL'!G266=3,L266,"")</f>
        <v>3</v>
      </c>
      <c r="AK266" s="92"/>
      <c r="AL266" s="93"/>
      <c r="AM266" s="91"/>
      <c r="AN266" s="91" t="str">
        <f>IF('SAISIE ASL'!G266=4,H266,"")</f>
        <v/>
      </c>
      <c r="AO266" s="91"/>
      <c r="AP266" s="91" t="str">
        <f>IF('SAISIE ASL'!G266=4,J266,"")</f>
        <v/>
      </c>
      <c r="AQ266" s="91"/>
      <c r="AR266" s="91" t="str">
        <f>IF('SAISIE ASL'!G266=4,L266,"")</f>
        <v/>
      </c>
      <c r="AS266" s="92"/>
      <c r="AT266" s="93"/>
      <c r="AU266" s="89"/>
      <c r="AV266" s="91" t="str">
        <f>IF('SAISIE ASL'!G266=5,H266,"")</f>
        <v/>
      </c>
      <c r="AW266" s="91"/>
      <c r="AX266" s="91" t="str">
        <f>IF('SAISIE ASL'!G266=5,J266,"")</f>
        <v/>
      </c>
      <c r="AY266" s="91"/>
      <c r="AZ266" s="91" t="str">
        <f>IF('SAISIE ASL'!G266=5,L266,"")</f>
        <v/>
      </c>
      <c r="BA266" s="92"/>
      <c r="BB266" s="93"/>
      <c r="BC266" s="89"/>
      <c r="BD266" s="91" t="str">
        <f>IF('SAISIE ASL'!A266=31,H266,"")</f>
        <v/>
      </c>
      <c r="BE266" s="91"/>
      <c r="BF266" s="91" t="str">
        <f>IF('SAISIE ASL'!A266=31,J266,"")</f>
        <v/>
      </c>
      <c r="BG266" s="91"/>
      <c r="BH266" s="91" t="str">
        <f>IF('SAISIE ASL'!A266=31,L266,"")</f>
        <v/>
      </c>
      <c r="BI266" s="92"/>
      <c r="BJ266" s="93"/>
      <c r="BK266" s="94"/>
      <c r="BL266" s="91">
        <f>IF('SAISIE ASL'!A266=32,H266,"")</f>
        <v>3</v>
      </c>
      <c r="BM266" s="91"/>
      <c r="BN266" s="91">
        <f>IF('SAISIE ASL'!A266=32,J266,"")</f>
        <v>0</v>
      </c>
      <c r="BO266" s="91"/>
      <c r="BP266" s="91">
        <f>IF('SAISIE ASL'!A266=32,L266,"")</f>
        <v>3</v>
      </c>
      <c r="BQ266" s="92"/>
      <c r="BR266" s="93"/>
      <c r="BS266" s="85"/>
      <c r="BT266" s="91" t="str">
        <f>IF('SAISIE ASL'!A266=33,H266,"")</f>
        <v/>
      </c>
      <c r="BU266" s="91"/>
      <c r="BV266" s="91" t="str">
        <f>IF('SAISIE ASL'!A266=33,J266,"")</f>
        <v/>
      </c>
      <c r="BW266" s="91"/>
      <c r="BX266" s="91" t="str">
        <f>IF('SAISIE ASL'!A266=33,L266,"")</f>
        <v/>
      </c>
      <c r="BY266" s="92"/>
      <c r="BZ266" s="93"/>
    </row>
    <row r="267" spans="1:78" ht="15" x14ac:dyDescent="0.2">
      <c r="A267">
        <f>'SAISIE ASL'!J267</f>
        <v>200</v>
      </c>
      <c r="B267">
        <f>'SAISIE ASL'!K267</f>
        <v>229</v>
      </c>
      <c r="C267" t="str">
        <f>'SAISIE ASL'!L267</f>
        <v>Les équipements des activités sont propres</v>
      </c>
      <c r="D267">
        <f>'SAISIE ASL'!M267</f>
        <v>3</v>
      </c>
      <c r="E267" t="str">
        <f>'SAISIE ASL'!N267</f>
        <v>Très Satisfaisant</v>
      </c>
      <c r="F267" s="89">
        <f>'SAISIE ASL'!M267</f>
        <v>3</v>
      </c>
      <c r="G267" s="89">
        <f>IF('SAISIE ASL'!N267="Très Satisfaisant",1,IF('SAISIE ASL'!N267="Satisfaisant",0.75,IF('SAISIE ASL'!N267="Insatisfaisant",0.25,IF('SAISIE ASL'!N267="Très Insatisfaisant",0,IF('SAISIE ASL'!N267="Non Mesuré","",0)))))</f>
        <v>1</v>
      </c>
      <c r="H267" s="89">
        <f>IF('SAISIE ASL'!N267&lt;&gt;"Non Mesuré",F267*G267,"")</f>
        <v>3</v>
      </c>
      <c r="I267" s="89"/>
      <c r="J267" s="89">
        <f>IF('SAISIE ASL'!N267="Non Mesuré",F267,0)</f>
        <v>0</v>
      </c>
      <c r="K267" s="89"/>
      <c r="L267" s="89">
        <f t="shared" si="18"/>
        <v>3</v>
      </c>
      <c r="M267" s="89"/>
      <c r="N267" s="90"/>
      <c r="O267" s="90"/>
      <c r="P267" s="91" t="str">
        <f>IF('SAISIE ASL'!G267=1,H267,"")</f>
        <v/>
      </c>
      <c r="Q267" s="91"/>
      <c r="R267" s="91" t="str">
        <f>IF('SAISIE ASL'!G267=1,J267,"")</f>
        <v/>
      </c>
      <c r="S267" s="91"/>
      <c r="T267" s="91" t="str">
        <f>IF('SAISIE ASL'!G267=1,L267,"")</f>
        <v/>
      </c>
      <c r="U267" s="92"/>
      <c r="V267" s="93"/>
      <c r="W267" s="91"/>
      <c r="X267" s="91" t="str">
        <f>IF('SAISIE ASL'!G267=2,H267,"")</f>
        <v/>
      </c>
      <c r="Y267" s="91"/>
      <c r="Z267" s="91" t="str">
        <f>IF('SAISIE ASL'!G267=2,J267,"")</f>
        <v/>
      </c>
      <c r="AA267" s="91"/>
      <c r="AB267" s="91" t="str">
        <f>IF('SAISIE ASL'!G267=2,L267,"")</f>
        <v/>
      </c>
      <c r="AC267" s="92"/>
      <c r="AD267" s="93"/>
      <c r="AE267" s="91"/>
      <c r="AF267" s="91">
        <f>IF('SAISIE ASL'!G267=3,H267,"")</f>
        <v>3</v>
      </c>
      <c r="AG267" s="91"/>
      <c r="AH267" s="91">
        <f>IF('SAISIE ASL'!G267=3,J267,"")</f>
        <v>0</v>
      </c>
      <c r="AI267" s="91"/>
      <c r="AJ267" s="91">
        <f>IF('SAISIE ASL'!G267=3,L267,"")</f>
        <v>3</v>
      </c>
      <c r="AK267" s="92"/>
      <c r="AL267" s="93"/>
      <c r="AM267" s="91"/>
      <c r="AN267" s="91" t="str">
        <f>IF('SAISIE ASL'!G267=4,H267,"")</f>
        <v/>
      </c>
      <c r="AO267" s="91"/>
      <c r="AP267" s="91" t="str">
        <f>IF('SAISIE ASL'!G267=4,J267,"")</f>
        <v/>
      </c>
      <c r="AQ267" s="91"/>
      <c r="AR267" s="91" t="str">
        <f>IF('SAISIE ASL'!G267=4,L267,"")</f>
        <v/>
      </c>
      <c r="AS267" s="92"/>
      <c r="AT267" s="93"/>
      <c r="AU267" s="89"/>
      <c r="AV267" s="91" t="str">
        <f>IF('SAISIE ASL'!G267=5,H267,"")</f>
        <v/>
      </c>
      <c r="AW267" s="91"/>
      <c r="AX267" s="91" t="str">
        <f>IF('SAISIE ASL'!G267=5,J267,"")</f>
        <v/>
      </c>
      <c r="AY267" s="91"/>
      <c r="AZ267" s="91" t="str">
        <f>IF('SAISIE ASL'!G267=5,L267,"")</f>
        <v/>
      </c>
      <c r="BA267" s="92"/>
      <c r="BB267" s="93"/>
      <c r="BC267" s="89"/>
      <c r="BD267" s="91">
        <f>IF('SAISIE ASL'!A267=31,H267,"")</f>
        <v>3</v>
      </c>
      <c r="BE267" s="91"/>
      <c r="BF267" s="91">
        <f>IF('SAISIE ASL'!A267=31,J267,"")</f>
        <v>0</v>
      </c>
      <c r="BG267" s="91"/>
      <c r="BH267" s="91">
        <f>IF('SAISIE ASL'!A267=31,L267,"")</f>
        <v>3</v>
      </c>
      <c r="BI267" s="92"/>
      <c r="BJ267" s="93"/>
      <c r="BK267" s="94"/>
      <c r="BL267" s="91" t="str">
        <f>IF('SAISIE ASL'!A267=32,H267,"")</f>
        <v/>
      </c>
      <c r="BM267" s="91"/>
      <c r="BN267" s="91" t="str">
        <f>IF('SAISIE ASL'!A267=32,J267,"")</f>
        <v/>
      </c>
      <c r="BO267" s="91"/>
      <c r="BP267" s="91" t="str">
        <f>IF('SAISIE ASL'!A267=32,L267,"")</f>
        <v/>
      </c>
      <c r="BQ267" s="92"/>
      <c r="BR267" s="93"/>
      <c r="BS267" s="85"/>
      <c r="BT267" s="91" t="str">
        <f>IF('SAISIE ASL'!A267=33,H267,"")</f>
        <v/>
      </c>
      <c r="BU267" s="91"/>
      <c r="BV267" s="91" t="str">
        <f>IF('SAISIE ASL'!A267=33,J267,"")</f>
        <v/>
      </c>
      <c r="BW267" s="91"/>
      <c r="BX267" s="91" t="str">
        <f>IF('SAISIE ASL'!A267=33,L267,"")</f>
        <v/>
      </c>
      <c r="BY267" s="92"/>
      <c r="BZ267" s="93"/>
    </row>
    <row r="268" spans="1:78" ht="15" x14ac:dyDescent="0.2">
      <c r="A268">
        <f>'SAISIE ASL'!J268</f>
        <v>75</v>
      </c>
      <c r="B268">
        <f>'SAISIE ASL'!K268</f>
        <v>230</v>
      </c>
      <c r="C268" t="str">
        <f>'SAISIE ASL'!L268</f>
        <v>Les équipements de protection individuels (EPI) prêtés ou loués sont propres.</v>
      </c>
      <c r="D268">
        <f>'SAISIE ASL'!M268</f>
        <v>3</v>
      </c>
      <c r="E268" t="str">
        <f>'SAISIE ASL'!N268</f>
        <v>Très Satisfaisant</v>
      </c>
      <c r="F268" s="89">
        <f>'SAISIE ASL'!M268</f>
        <v>3</v>
      </c>
      <c r="G268" s="89">
        <f>IF('SAISIE ASL'!N268="Très Satisfaisant",1,IF('SAISIE ASL'!N268="Satisfaisant",0.75,IF('SAISIE ASL'!N268="Insatisfaisant",0.25,IF('SAISIE ASL'!N268="Très Insatisfaisant",0,IF('SAISIE ASL'!N268="Non Mesuré","",0)))))</f>
        <v>1</v>
      </c>
      <c r="H268" s="89">
        <f>IF('SAISIE ASL'!N268&lt;&gt;"Non Mesuré",F268*G268,"")</f>
        <v>3</v>
      </c>
      <c r="I268" s="89"/>
      <c r="J268" s="89">
        <f>IF('SAISIE ASL'!N268="Non Mesuré",F268,0)</f>
        <v>0</v>
      </c>
      <c r="K268" s="89"/>
      <c r="L268" s="89">
        <f t="shared" si="18"/>
        <v>3</v>
      </c>
      <c r="M268" s="89"/>
      <c r="N268" s="90"/>
      <c r="O268" s="90"/>
      <c r="P268" s="91" t="str">
        <f>IF('SAISIE ASL'!G268=1,H268,"")</f>
        <v/>
      </c>
      <c r="Q268" s="91"/>
      <c r="R268" s="91" t="str">
        <f>IF('SAISIE ASL'!G268=1,J268,"")</f>
        <v/>
      </c>
      <c r="S268" s="91"/>
      <c r="T268" s="91" t="str">
        <f>IF('SAISIE ASL'!G268=1,L268,"")</f>
        <v/>
      </c>
      <c r="U268" s="92"/>
      <c r="V268" s="93"/>
      <c r="W268" s="91"/>
      <c r="X268" s="91" t="str">
        <f>IF('SAISIE ASL'!G268=2,H268,"")</f>
        <v/>
      </c>
      <c r="Y268" s="91"/>
      <c r="Z268" s="91" t="str">
        <f>IF('SAISIE ASL'!G268=2,J268,"")</f>
        <v/>
      </c>
      <c r="AA268" s="91"/>
      <c r="AB268" s="91" t="str">
        <f>IF('SAISIE ASL'!G268=2,L268,"")</f>
        <v/>
      </c>
      <c r="AC268" s="92"/>
      <c r="AD268" s="93"/>
      <c r="AE268" s="91"/>
      <c r="AF268" s="91">
        <f>IF('SAISIE ASL'!G268=3,H268,"")</f>
        <v>3</v>
      </c>
      <c r="AG268" s="91"/>
      <c r="AH268" s="91">
        <f>IF('SAISIE ASL'!G268=3,J268,"")</f>
        <v>0</v>
      </c>
      <c r="AI268" s="91"/>
      <c r="AJ268" s="91">
        <f>IF('SAISIE ASL'!G268=3,L268,"")</f>
        <v>3</v>
      </c>
      <c r="AK268" s="92"/>
      <c r="AL268" s="93"/>
      <c r="AM268" s="91"/>
      <c r="AN268" s="91" t="str">
        <f>IF('SAISIE ASL'!G268=4,H268,"")</f>
        <v/>
      </c>
      <c r="AO268" s="91"/>
      <c r="AP268" s="91" t="str">
        <f>IF('SAISIE ASL'!G268=4,J268,"")</f>
        <v/>
      </c>
      <c r="AQ268" s="91"/>
      <c r="AR268" s="91" t="str">
        <f>IF('SAISIE ASL'!G268=4,L268,"")</f>
        <v/>
      </c>
      <c r="AS268" s="92"/>
      <c r="AT268" s="93"/>
      <c r="AU268" s="89"/>
      <c r="AV268" s="91" t="str">
        <f>IF('SAISIE ASL'!G268=5,H268,"")</f>
        <v/>
      </c>
      <c r="AW268" s="91"/>
      <c r="AX268" s="91" t="str">
        <f>IF('SAISIE ASL'!G268=5,J268,"")</f>
        <v/>
      </c>
      <c r="AY268" s="91"/>
      <c r="AZ268" s="91" t="str">
        <f>IF('SAISIE ASL'!G268=5,L268,"")</f>
        <v/>
      </c>
      <c r="BA268" s="92"/>
      <c r="BB268" s="93"/>
      <c r="BC268" s="89"/>
      <c r="BD268" s="91">
        <f>IF('SAISIE ASL'!A268=31,H268,"")</f>
        <v>3</v>
      </c>
      <c r="BE268" s="91"/>
      <c r="BF268" s="91">
        <f>IF('SAISIE ASL'!A268=31,J268,"")</f>
        <v>0</v>
      </c>
      <c r="BG268" s="91"/>
      <c r="BH268" s="91">
        <f>IF('SAISIE ASL'!A268=31,L268,"")</f>
        <v>3</v>
      </c>
      <c r="BI268" s="92"/>
      <c r="BJ268" s="93"/>
      <c r="BK268" s="94"/>
      <c r="BL268" s="91" t="str">
        <f>IF('SAISIE ASL'!A268=32,H268,"")</f>
        <v/>
      </c>
      <c r="BM268" s="91"/>
      <c r="BN268" s="91" t="str">
        <f>IF('SAISIE ASL'!A268=32,J268,"")</f>
        <v/>
      </c>
      <c r="BO268" s="91"/>
      <c r="BP268" s="91" t="str">
        <f>IF('SAISIE ASL'!A268=32,L268,"")</f>
        <v/>
      </c>
      <c r="BQ268" s="92"/>
      <c r="BR268" s="93"/>
      <c r="BS268" s="85"/>
      <c r="BT268" s="91" t="str">
        <f>IF('SAISIE ASL'!A268=33,H268,"")</f>
        <v/>
      </c>
      <c r="BU268" s="91"/>
      <c r="BV268" s="91" t="str">
        <f>IF('SAISIE ASL'!A268=33,J268,"")</f>
        <v/>
      </c>
      <c r="BW268" s="91"/>
      <c r="BX268" s="91" t="str">
        <f>IF('SAISIE ASL'!A268=33,L268,"")</f>
        <v/>
      </c>
      <c r="BY268" s="92"/>
      <c r="BZ268" s="93"/>
    </row>
    <row r="269" spans="1:78" ht="15" x14ac:dyDescent="0.2">
      <c r="A269">
        <f>'SAISIE ASL'!J269</f>
        <v>75</v>
      </c>
      <c r="B269">
        <f>'SAISIE ASL'!K269</f>
        <v>231</v>
      </c>
      <c r="C269" t="str">
        <f>'SAISIE ASL'!L269</f>
        <v>Les équipements de protection individuels (EPI) prêtés ou loués sont sécurisants</v>
      </c>
      <c r="D269">
        <f>'SAISIE ASL'!M269</f>
        <v>3</v>
      </c>
      <c r="E269" t="str">
        <f>'SAISIE ASL'!N269</f>
        <v>Très Satisfaisant</v>
      </c>
      <c r="F269" s="89">
        <f>'SAISIE ASL'!M269</f>
        <v>3</v>
      </c>
      <c r="G269" s="89">
        <f>IF('SAISIE ASL'!N269="Très Satisfaisant",1,IF('SAISIE ASL'!N269="Satisfaisant",0.75,IF('SAISIE ASL'!N269="Insatisfaisant",0.25,IF('SAISIE ASL'!N269="Très Insatisfaisant",0,IF('SAISIE ASL'!N269="Non Mesuré","",0)))))</f>
        <v>1</v>
      </c>
      <c r="H269" s="89">
        <f>IF('SAISIE ASL'!N269&lt;&gt;"Non Mesuré",F269*G269,"")</f>
        <v>3</v>
      </c>
      <c r="I269" s="89"/>
      <c r="J269" s="89">
        <f>IF('SAISIE ASL'!N269="Non Mesuré",F269,0)</f>
        <v>0</v>
      </c>
      <c r="K269" s="89"/>
      <c r="L269" s="89">
        <f t="shared" si="18"/>
        <v>3</v>
      </c>
      <c r="M269" s="89"/>
      <c r="N269" s="90"/>
      <c r="O269" s="90"/>
      <c r="P269" s="91" t="str">
        <f>IF('SAISIE ASL'!G269=1,H269,"")</f>
        <v/>
      </c>
      <c r="Q269" s="91"/>
      <c r="R269" s="91" t="str">
        <f>IF('SAISIE ASL'!G269=1,J269,"")</f>
        <v/>
      </c>
      <c r="S269" s="91"/>
      <c r="T269" s="91" t="str">
        <f>IF('SAISIE ASL'!G269=1,L269,"")</f>
        <v/>
      </c>
      <c r="U269" s="92"/>
      <c r="V269" s="93"/>
      <c r="W269" s="91"/>
      <c r="X269" s="91" t="str">
        <f>IF('SAISIE ASL'!G269=2,H269,"")</f>
        <v/>
      </c>
      <c r="Y269" s="91"/>
      <c r="Z269" s="91" t="str">
        <f>IF('SAISIE ASL'!G269=2,J269,"")</f>
        <v/>
      </c>
      <c r="AA269" s="91"/>
      <c r="AB269" s="91" t="str">
        <f>IF('SAISIE ASL'!G269=2,L269,"")</f>
        <v/>
      </c>
      <c r="AC269" s="92"/>
      <c r="AD269" s="93"/>
      <c r="AE269" s="91"/>
      <c r="AF269" s="91">
        <f>IF('SAISIE ASL'!G269=3,H269,"")</f>
        <v>3</v>
      </c>
      <c r="AG269" s="91"/>
      <c r="AH269" s="91">
        <f>IF('SAISIE ASL'!G269=3,J269,"")</f>
        <v>0</v>
      </c>
      <c r="AI269" s="91"/>
      <c r="AJ269" s="91">
        <f>IF('SAISIE ASL'!G269=3,L269,"")</f>
        <v>3</v>
      </c>
      <c r="AK269" s="92"/>
      <c r="AL269" s="93"/>
      <c r="AM269" s="91"/>
      <c r="AN269" s="91" t="str">
        <f>IF('SAISIE ASL'!G269=4,H269,"")</f>
        <v/>
      </c>
      <c r="AO269" s="91"/>
      <c r="AP269" s="91" t="str">
        <f>IF('SAISIE ASL'!G269=4,J269,"")</f>
        <v/>
      </c>
      <c r="AQ269" s="91"/>
      <c r="AR269" s="91" t="str">
        <f>IF('SAISIE ASL'!G269=4,L269,"")</f>
        <v/>
      </c>
      <c r="AS269" s="92"/>
      <c r="AT269" s="93"/>
      <c r="AU269" s="89"/>
      <c r="AV269" s="91" t="str">
        <f>IF('SAISIE ASL'!G269=5,H269,"")</f>
        <v/>
      </c>
      <c r="AW269" s="91"/>
      <c r="AX269" s="91" t="str">
        <f>IF('SAISIE ASL'!G269=5,J269,"")</f>
        <v/>
      </c>
      <c r="AY269" s="91"/>
      <c r="AZ269" s="91" t="str">
        <f>IF('SAISIE ASL'!G269=5,L269,"")</f>
        <v/>
      </c>
      <c r="BA269" s="92"/>
      <c r="BB269" s="93"/>
      <c r="BC269" s="89"/>
      <c r="BD269" s="91" t="str">
        <f>IF('SAISIE ASL'!A269=31,H269,"")</f>
        <v/>
      </c>
      <c r="BE269" s="91"/>
      <c r="BF269" s="91" t="str">
        <f>IF('SAISIE ASL'!A269=31,J269,"")</f>
        <v/>
      </c>
      <c r="BG269" s="91"/>
      <c r="BH269" s="91" t="str">
        <f>IF('SAISIE ASL'!A269=31,L269,"")</f>
        <v/>
      </c>
      <c r="BI269" s="92"/>
      <c r="BJ269" s="93"/>
      <c r="BK269" s="94"/>
      <c r="BL269" s="91">
        <f>IF('SAISIE ASL'!A269=32,H269,"")</f>
        <v>3</v>
      </c>
      <c r="BM269" s="91"/>
      <c r="BN269" s="91">
        <f>IF('SAISIE ASL'!A269=32,J269,"")</f>
        <v>0</v>
      </c>
      <c r="BO269" s="91"/>
      <c r="BP269" s="91">
        <f>IF('SAISIE ASL'!A269=32,L269,"")</f>
        <v>3</v>
      </c>
      <c r="BQ269" s="92"/>
      <c r="BR269" s="93"/>
      <c r="BS269" s="85"/>
      <c r="BT269" s="91" t="str">
        <f>IF('SAISIE ASL'!A269=33,H269,"")</f>
        <v/>
      </c>
      <c r="BU269" s="91"/>
      <c r="BV269" s="91" t="str">
        <f>IF('SAISIE ASL'!A269=33,J269,"")</f>
        <v/>
      </c>
      <c r="BW269" s="91"/>
      <c r="BX269" s="91" t="str">
        <f>IF('SAISIE ASL'!A269=33,L269,"")</f>
        <v/>
      </c>
      <c r="BY269" s="92"/>
      <c r="BZ269" s="93"/>
    </row>
    <row r="270" spans="1:78" ht="15" x14ac:dyDescent="0.2">
      <c r="A270">
        <f>'SAISIE ASL'!J270</f>
        <v>75</v>
      </c>
      <c r="B270">
        <f>'SAISIE ASL'!K270</f>
        <v>232</v>
      </c>
      <c r="C270" t="str">
        <f>'SAISIE ASL'!L270</f>
        <v>Le matériel est adapté à la morphologie du client.</v>
      </c>
      <c r="D270">
        <f>'SAISIE ASL'!M270</f>
        <v>1</v>
      </c>
      <c r="E270" t="str">
        <f>'SAISIE ASL'!N270</f>
        <v>OUI</v>
      </c>
      <c r="F270" s="89">
        <f>'SAISIE ASL'!M270</f>
        <v>1</v>
      </c>
      <c r="G270" s="89">
        <f>IF('SAISIE ASL'!N270="OUI",1,IF('SAISIE ASL'!N270="NON",0,IF('SAISIE ASL'!N270="Non Mesuré","",0)))</f>
        <v>1</v>
      </c>
      <c r="H270" s="89">
        <f>IF('SAISIE ASL'!N270&lt;&gt;"Non Mesuré",F270*G270,"")</f>
        <v>1</v>
      </c>
      <c r="I270" s="89"/>
      <c r="J270" s="89">
        <f>IF('SAISIE ASL'!N270="Non Mesuré",F270,0)</f>
        <v>0</v>
      </c>
      <c r="K270" s="89"/>
      <c r="L270" s="89">
        <f t="shared" si="18"/>
        <v>1</v>
      </c>
      <c r="M270" s="89"/>
      <c r="N270" s="90"/>
      <c r="O270" s="90"/>
      <c r="P270" s="91" t="str">
        <f>IF('SAISIE ASL'!G270=1,H270,"")</f>
        <v/>
      </c>
      <c r="Q270" s="91"/>
      <c r="R270" s="91" t="str">
        <f>IF('SAISIE ASL'!G270=1,J270,"")</f>
        <v/>
      </c>
      <c r="S270" s="91"/>
      <c r="T270" s="91" t="str">
        <f>IF('SAISIE ASL'!G270=1,L270,"")</f>
        <v/>
      </c>
      <c r="U270" s="92"/>
      <c r="V270" s="93"/>
      <c r="W270" s="91"/>
      <c r="X270" s="91" t="str">
        <f>IF('SAISIE ASL'!G270=2,H270,"")</f>
        <v/>
      </c>
      <c r="Y270" s="91"/>
      <c r="Z270" s="91" t="str">
        <f>IF('SAISIE ASL'!G270=2,J270,"")</f>
        <v/>
      </c>
      <c r="AA270" s="91"/>
      <c r="AB270" s="91" t="str">
        <f>IF('SAISIE ASL'!G270=2,L270,"")</f>
        <v/>
      </c>
      <c r="AC270" s="92"/>
      <c r="AD270" s="93"/>
      <c r="AE270" s="91"/>
      <c r="AF270" s="91" t="str">
        <f>IF('SAISIE ASL'!G270=3,H270,"")</f>
        <v/>
      </c>
      <c r="AG270" s="91"/>
      <c r="AH270" s="91" t="str">
        <f>IF('SAISIE ASL'!G270=3,J270,"")</f>
        <v/>
      </c>
      <c r="AI270" s="91"/>
      <c r="AJ270" s="91" t="str">
        <f>IF('SAISIE ASL'!G270=3,L270,"")</f>
        <v/>
      </c>
      <c r="AK270" s="92"/>
      <c r="AL270" s="93"/>
      <c r="AM270" s="91"/>
      <c r="AN270" s="91" t="str">
        <f>IF('SAISIE ASL'!G270=4,H270,"")</f>
        <v/>
      </c>
      <c r="AO270" s="91"/>
      <c r="AP270" s="91" t="str">
        <f>IF('SAISIE ASL'!G270=4,J270,"")</f>
        <v/>
      </c>
      <c r="AQ270" s="91"/>
      <c r="AR270" s="91" t="str">
        <f>IF('SAISIE ASL'!G270=4,L270,"")</f>
        <v/>
      </c>
      <c r="AS270" s="92"/>
      <c r="AT270" s="93"/>
      <c r="AU270" s="89"/>
      <c r="AV270" s="91">
        <f>IF('SAISIE ASL'!G270=5,H270,"")</f>
        <v>1</v>
      </c>
      <c r="AW270" s="91"/>
      <c r="AX270" s="91">
        <f>IF('SAISIE ASL'!G270=5,J270,"")</f>
        <v>0</v>
      </c>
      <c r="AY270" s="91"/>
      <c r="AZ270" s="91">
        <f>IF('SAISIE ASL'!G270=5,L270,"")</f>
        <v>1</v>
      </c>
      <c r="BA270" s="92"/>
      <c r="BB270" s="93"/>
      <c r="BC270" s="89"/>
      <c r="BD270" s="91" t="str">
        <f>IF('SAISIE ASL'!A270=31,H270,"")</f>
        <v/>
      </c>
      <c r="BE270" s="91"/>
      <c r="BF270" s="91" t="str">
        <f>IF('SAISIE ASL'!A270=31,J270,"")</f>
        <v/>
      </c>
      <c r="BG270" s="91"/>
      <c r="BH270" s="91" t="str">
        <f>IF('SAISIE ASL'!A270=31,L270,"")</f>
        <v/>
      </c>
      <c r="BI270" s="92"/>
      <c r="BJ270" s="93"/>
      <c r="BK270" s="94"/>
      <c r="BL270" s="91" t="str">
        <f>IF('SAISIE ASL'!A270=32,H270,"")</f>
        <v/>
      </c>
      <c r="BM270" s="91"/>
      <c r="BN270" s="91" t="str">
        <f>IF('SAISIE ASL'!A270=32,J270,"")</f>
        <v/>
      </c>
      <c r="BO270" s="91"/>
      <c r="BP270" s="91" t="str">
        <f>IF('SAISIE ASL'!A270=32,L270,"")</f>
        <v/>
      </c>
      <c r="BQ270" s="92"/>
      <c r="BR270" s="93"/>
      <c r="BS270" s="85"/>
      <c r="BT270" s="91" t="str">
        <f>IF('SAISIE ASL'!A270=33,H270,"")</f>
        <v/>
      </c>
      <c r="BU270" s="91"/>
      <c r="BV270" s="91" t="str">
        <f>IF('SAISIE ASL'!A270=33,J270,"")</f>
        <v/>
      </c>
      <c r="BW270" s="91"/>
      <c r="BX270" s="91" t="str">
        <f>IF('SAISIE ASL'!A270=33,L270,"")</f>
        <v/>
      </c>
      <c r="BY270" s="92"/>
      <c r="BZ270" s="93"/>
    </row>
    <row r="271" spans="1:78" ht="15" x14ac:dyDescent="0.2">
      <c r="A271">
        <f>'SAISIE ASL'!J271</f>
        <v>37</v>
      </c>
      <c r="B271">
        <f>'SAISIE ASL'!K271</f>
        <v>233</v>
      </c>
      <c r="C271" t="str">
        <f>'SAISIE ASL'!L271</f>
        <v>Le matériel est remis sec et prêt à l'emploi.</v>
      </c>
      <c r="D271">
        <f>'SAISIE ASL'!M271</f>
        <v>1</v>
      </c>
      <c r="E271" t="str">
        <f>'SAISIE ASL'!N271</f>
        <v>OUI</v>
      </c>
      <c r="F271" s="89">
        <f>'SAISIE ASL'!M271</f>
        <v>1</v>
      </c>
      <c r="G271" s="89">
        <f>IF('SAISIE ASL'!N271="OUI",1,IF('SAISIE ASL'!N271="NON",0,IF('SAISIE ASL'!N271="Non Mesuré","",0)))</f>
        <v>1</v>
      </c>
      <c r="H271" s="89">
        <f>IF('SAISIE ASL'!N271&lt;&gt;"Non Mesuré",F271*G271,"")</f>
        <v>1</v>
      </c>
      <c r="I271" s="89"/>
      <c r="J271" s="89">
        <f>IF('SAISIE ASL'!N271="Non Mesuré",F271,0)</f>
        <v>0</v>
      </c>
      <c r="K271" s="89"/>
      <c r="L271" s="89">
        <f t="shared" si="18"/>
        <v>1</v>
      </c>
      <c r="M271" s="89"/>
      <c r="N271" s="90"/>
      <c r="O271" s="90"/>
      <c r="P271" s="91" t="str">
        <f>IF('SAISIE ASL'!G271=1,H271,"")</f>
        <v/>
      </c>
      <c r="Q271" s="91"/>
      <c r="R271" s="91" t="str">
        <f>IF('SAISIE ASL'!G271=1,J271,"")</f>
        <v/>
      </c>
      <c r="S271" s="91"/>
      <c r="T271" s="91" t="str">
        <f>IF('SAISIE ASL'!G271=1,L271,"")</f>
        <v/>
      </c>
      <c r="U271" s="92"/>
      <c r="V271" s="93"/>
      <c r="W271" s="91"/>
      <c r="X271" s="91" t="str">
        <f>IF('SAISIE ASL'!G271=2,H271,"")</f>
        <v/>
      </c>
      <c r="Y271" s="91"/>
      <c r="Z271" s="91" t="str">
        <f>IF('SAISIE ASL'!G271=2,J271,"")</f>
        <v/>
      </c>
      <c r="AA271" s="91"/>
      <c r="AB271" s="91" t="str">
        <f>IF('SAISIE ASL'!G271=2,L271,"")</f>
        <v/>
      </c>
      <c r="AC271" s="92"/>
      <c r="AD271" s="93"/>
      <c r="AE271" s="91"/>
      <c r="AF271" s="91" t="str">
        <f>IF('SAISIE ASL'!G271=3,H271,"")</f>
        <v/>
      </c>
      <c r="AG271" s="91"/>
      <c r="AH271" s="91" t="str">
        <f>IF('SAISIE ASL'!G271=3,J271,"")</f>
        <v/>
      </c>
      <c r="AI271" s="91"/>
      <c r="AJ271" s="91" t="str">
        <f>IF('SAISIE ASL'!G271=3,L271,"")</f>
        <v/>
      </c>
      <c r="AK271" s="92"/>
      <c r="AL271" s="93"/>
      <c r="AM271" s="91"/>
      <c r="AN271" s="91" t="str">
        <f>IF('SAISIE ASL'!G271=4,H271,"")</f>
        <v/>
      </c>
      <c r="AO271" s="91"/>
      <c r="AP271" s="91" t="str">
        <f>IF('SAISIE ASL'!G271=4,J271,"")</f>
        <v/>
      </c>
      <c r="AQ271" s="91"/>
      <c r="AR271" s="91" t="str">
        <f>IF('SAISIE ASL'!G271=4,L271,"")</f>
        <v/>
      </c>
      <c r="AS271" s="92"/>
      <c r="AT271" s="93"/>
      <c r="AU271" s="89"/>
      <c r="AV271" s="91">
        <f>IF('SAISIE ASL'!G271=5,H271,"")</f>
        <v>1</v>
      </c>
      <c r="AW271" s="91"/>
      <c r="AX271" s="91">
        <f>IF('SAISIE ASL'!G271=5,J271,"")</f>
        <v>0</v>
      </c>
      <c r="AY271" s="91"/>
      <c r="AZ271" s="91">
        <f>IF('SAISIE ASL'!G271=5,L271,"")</f>
        <v>1</v>
      </c>
      <c r="BA271" s="92"/>
      <c r="BB271" s="93"/>
      <c r="BC271" s="89"/>
      <c r="BD271" s="91" t="str">
        <f>IF('SAISIE ASL'!A271=31,H271,"")</f>
        <v/>
      </c>
      <c r="BE271" s="91"/>
      <c r="BF271" s="91" t="str">
        <f>IF('SAISIE ASL'!A271=31,J271,"")</f>
        <v/>
      </c>
      <c r="BG271" s="91"/>
      <c r="BH271" s="91" t="str">
        <f>IF('SAISIE ASL'!A271=31,L271,"")</f>
        <v/>
      </c>
      <c r="BI271" s="92"/>
      <c r="BJ271" s="93"/>
      <c r="BK271" s="94"/>
      <c r="BL271" s="91" t="str">
        <f>IF('SAISIE ASL'!A271=32,H271,"")</f>
        <v/>
      </c>
      <c r="BM271" s="91"/>
      <c r="BN271" s="91" t="str">
        <f>IF('SAISIE ASL'!A271=32,J271,"")</f>
        <v/>
      </c>
      <c r="BO271" s="91"/>
      <c r="BP271" s="91" t="str">
        <f>IF('SAISIE ASL'!A271=32,L271,"")</f>
        <v/>
      </c>
      <c r="BQ271" s="92"/>
      <c r="BR271" s="93"/>
      <c r="BS271" s="85"/>
      <c r="BT271" s="91" t="str">
        <f>IF('SAISIE ASL'!A271=33,H271,"")</f>
        <v/>
      </c>
      <c r="BU271" s="91"/>
      <c r="BV271" s="91" t="str">
        <f>IF('SAISIE ASL'!A271=33,J271,"")</f>
        <v/>
      </c>
      <c r="BW271" s="91"/>
      <c r="BX271" s="91" t="str">
        <f>IF('SAISIE ASL'!A271=33,L271,"")</f>
        <v/>
      </c>
      <c r="BY271" s="92"/>
      <c r="BZ271" s="93"/>
    </row>
    <row r="272" spans="1:78" ht="15" x14ac:dyDescent="0.2">
      <c r="A272">
        <f>'SAISIE ASL'!J272</f>
        <v>0</v>
      </c>
      <c r="B272" t="str">
        <f>'SAISIE ASL'!K272</f>
        <v/>
      </c>
      <c r="C272" t="str">
        <f>'SAISIE ASL'!L272</f>
        <v>7 - PARCS DE LOISIRS OU ACTIVITES SPORTIVES ET DE LOISIRS EN ESPACE CLOS</v>
      </c>
      <c r="D272" t="str">
        <f>'SAISIE ASL'!M272</f>
        <v>Pts</v>
      </c>
      <c r="E272" t="str">
        <f>'SAISIE ASL'!N272</f>
        <v>Notation</v>
      </c>
      <c r="F272" s="89"/>
      <c r="G272" s="89"/>
      <c r="H272" s="89"/>
      <c r="I272" s="89">
        <f>SUM(H250:H271)</f>
        <v>55</v>
      </c>
      <c r="J272" s="89"/>
      <c r="K272" s="89">
        <f>SUM(J171:J271)</f>
        <v>0</v>
      </c>
      <c r="L272" s="89"/>
      <c r="M272" s="89">
        <f>SUM(L250:L271)</f>
        <v>55</v>
      </c>
      <c r="N272" s="90">
        <f>I272/M272</f>
        <v>1</v>
      </c>
      <c r="O272" s="90"/>
      <c r="P272" s="91"/>
      <c r="Q272" s="91"/>
      <c r="R272" s="91"/>
      <c r="S272" s="91"/>
      <c r="T272" s="91"/>
      <c r="U272" s="92"/>
      <c r="V272" s="93"/>
      <c r="W272" s="91"/>
      <c r="X272" s="91"/>
      <c r="Y272" s="91"/>
      <c r="Z272" s="91"/>
      <c r="AA272" s="91"/>
      <c r="AB272" s="91"/>
      <c r="AC272" s="92"/>
      <c r="AD272" s="93"/>
      <c r="AE272" s="91"/>
      <c r="AF272" s="91"/>
      <c r="AG272" s="91"/>
      <c r="AH272" s="91"/>
      <c r="AI272" s="91"/>
      <c r="AJ272" s="91"/>
      <c r="AK272" s="92"/>
      <c r="AL272" s="93"/>
      <c r="AM272" s="91"/>
      <c r="AN272" s="91"/>
      <c r="AO272" s="91"/>
      <c r="AP272" s="91"/>
      <c r="AQ272" s="91"/>
      <c r="AR272" s="91"/>
      <c r="AS272" s="92"/>
      <c r="AT272" s="93"/>
      <c r="AU272" s="89"/>
      <c r="AV272" s="91"/>
      <c r="AW272" s="91"/>
      <c r="AX272" s="91"/>
      <c r="AY272" s="91"/>
      <c r="AZ272" s="91"/>
      <c r="BA272" s="92"/>
      <c r="BB272" s="93"/>
      <c r="BC272" s="89"/>
      <c r="BD272" s="91" t="str">
        <f>IF('SAISIE ASL'!A272=31,H272,"")</f>
        <v/>
      </c>
      <c r="BE272" s="91"/>
      <c r="BF272" s="91" t="str">
        <f>IF('SAISIE ASL'!A272=31,J272,"")</f>
        <v/>
      </c>
      <c r="BG272" s="91"/>
      <c r="BH272" s="91" t="str">
        <f>IF('SAISIE ASL'!A272=31,L272,"")</f>
        <v/>
      </c>
      <c r="BI272" s="92"/>
      <c r="BJ272" s="93"/>
      <c r="BK272" s="94"/>
      <c r="BL272" s="91" t="str">
        <f>IF('SAISIE ASL'!A272=32,H272,"")</f>
        <v/>
      </c>
      <c r="BM272" s="91"/>
      <c r="BN272" s="91" t="str">
        <f>IF('SAISIE ASL'!A272=32,J272,"")</f>
        <v/>
      </c>
      <c r="BO272" s="91"/>
      <c r="BP272" s="91" t="str">
        <f>IF('SAISIE ASL'!A272=32,L272,"")</f>
        <v/>
      </c>
      <c r="BQ272" s="92"/>
      <c r="BR272" s="93"/>
      <c r="BS272" s="85"/>
      <c r="BT272" s="91" t="str">
        <f>IF('SAISIE ASL'!A272=33,H272,"")</f>
        <v/>
      </c>
      <c r="BU272" s="91"/>
      <c r="BV272" s="91" t="str">
        <f>IF('SAISIE ASL'!A272=33,J272,"")</f>
        <v/>
      </c>
      <c r="BW272" s="91"/>
      <c r="BX272" s="91" t="str">
        <f>IF('SAISIE ASL'!A272=33,L272,"")</f>
        <v/>
      </c>
      <c r="BY272" s="92"/>
      <c r="BZ272" s="93"/>
    </row>
    <row r="273" spans="1:78" ht="15.75" x14ac:dyDescent="0.25">
      <c r="A273">
        <f>'SAISIE ASL'!J273</f>
        <v>0</v>
      </c>
      <c r="B273" t="str">
        <f>'SAISIE ASL'!K273</f>
        <v/>
      </c>
      <c r="C273" t="str">
        <f>'SAISIE ASL'!L273</f>
        <v>Golf</v>
      </c>
      <c r="D273">
        <f>'SAISIE ASL'!M273</f>
        <v>0</v>
      </c>
      <c r="E273">
        <f>'SAISIE ASL'!N273</f>
        <v>0</v>
      </c>
      <c r="F273" s="234"/>
      <c r="G273" s="234"/>
      <c r="H273" s="234"/>
      <c r="I273" s="234"/>
      <c r="J273" s="234"/>
      <c r="K273" s="234"/>
      <c r="L273" s="234"/>
      <c r="M273" s="234"/>
      <c r="N273" s="235"/>
      <c r="O273" s="235"/>
      <c r="P273" s="144"/>
      <c r="Q273" s="144"/>
      <c r="R273" s="144"/>
      <c r="S273" s="144"/>
      <c r="T273" s="144"/>
      <c r="U273" s="145"/>
      <c r="V273" s="146"/>
      <c r="W273" s="144"/>
      <c r="X273" s="144"/>
      <c r="Y273" s="144"/>
      <c r="Z273" s="144"/>
      <c r="AA273" s="144"/>
      <c r="AB273" s="144"/>
      <c r="AC273" s="145"/>
      <c r="AD273" s="146"/>
      <c r="AE273" s="144"/>
      <c r="AF273" s="144"/>
      <c r="AG273" s="144"/>
      <c r="AH273" s="144"/>
      <c r="AI273" s="144"/>
      <c r="AJ273" s="144"/>
      <c r="AK273" s="145"/>
      <c r="AL273" s="146"/>
      <c r="AM273" s="144"/>
      <c r="AN273" s="144"/>
      <c r="AO273" s="144"/>
      <c r="AP273" s="144"/>
      <c r="AQ273" s="144"/>
      <c r="AR273" s="144"/>
      <c r="AS273" s="145"/>
      <c r="AT273" s="146"/>
      <c r="AU273" s="234"/>
      <c r="AV273" s="144"/>
      <c r="AW273" s="144"/>
      <c r="AX273" s="144"/>
      <c r="AY273" s="144"/>
      <c r="AZ273" s="144"/>
      <c r="BA273" s="145"/>
      <c r="BB273" s="146"/>
      <c r="BC273" s="234"/>
      <c r="BD273" s="144"/>
      <c r="BE273" s="144"/>
      <c r="BF273" s="144"/>
      <c r="BG273" s="144"/>
      <c r="BH273" s="144"/>
      <c r="BI273" s="145"/>
      <c r="BJ273" s="146"/>
      <c r="BK273" s="147"/>
      <c r="BL273" s="144"/>
      <c r="BM273" s="144"/>
      <c r="BN273" s="144"/>
      <c r="BO273" s="144"/>
      <c r="BP273" s="144"/>
      <c r="BQ273" s="145"/>
      <c r="BR273" s="146"/>
      <c r="BS273" s="142"/>
      <c r="BT273" s="144"/>
      <c r="BU273" s="144"/>
      <c r="BV273" s="144"/>
      <c r="BW273" s="144"/>
      <c r="BX273" s="144"/>
      <c r="BY273" s="145"/>
      <c r="BZ273" s="146"/>
    </row>
    <row r="274" spans="1:78" ht="15" x14ac:dyDescent="0.2">
      <c r="A274">
        <f>'SAISIE ASL'!J274</f>
        <v>26</v>
      </c>
      <c r="B274">
        <f>'SAISIE ASL'!K274</f>
        <v>234</v>
      </c>
      <c r="C274" t="str">
        <f>'SAISIE ASL'!L274</f>
        <v>Ouverture du golf à l’année</v>
      </c>
      <c r="D274">
        <f>'SAISIE ASL'!M274</f>
        <v>3</v>
      </c>
      <c r="E274" t="str">
        <f>'SAISIE ASL'!N274</f>
        <v>OUI</v>
      </c>
      <c r="F274" s="89">
        <f>'SAISIE ASL'!M274</f>
        <v>3</v>
      </c>
      <c r="G274" s="89">
        <f>IF('SAISIE ASL'!N274="OUI",1,IF('SAISIE ASL'!N274="NON",0,IF('SAISIE ASL'!N274="Non Mesuré","",0)))</f>
        <v>1</v>
      </c>
      <c r="H274" s="89">
        <f>IF('SAISIE ASL'!N274&lt;&gt;"Non Mesuré",F274*G274,"")</f>
        <v>3</v>
      </c>
      <c r="I274" s="89"/>
      <c r="J274" s="89">
        <f>IF('SAISIE ASL'!N274="Non Mesuré",F274,0)</f>
        <v>0</v>
      </c>
      <c r="K274" s="89"/>
      <c r="L274" s="89">
        <f t="shared" ref="L274:L288" si="19">F274-J274</f>
        <v>3</v>
      </c>
      <c r="M274" s="89"/>
      <c r="N274" s="90"/>
      <c r="O274" s="90"/>
      <c r="P274" s="91" t="str">
        <f>IF('SAISIE ASL'!G274=1,H274,"")</f>
        <v/>
      </c>
      <c r="Q274" s="91"/>
      <c r="R274" s="91" t="str">
        <f>IF('SAISIE ASL'!G274=1,J274,"")</f>
        <v/>
      </c>
      <c r="S274" s="91"/>
      <c r="T274" s="91" t="str">
        <f>IF('SAISIE ASL'!G274=1,L274,"")</f>
        <v/>
      </c>
      <c r="U274" s="92"/>
      <c r="V274" s="93"/>
      <c r="W274" s="91"/>
      <c r="X274" s="91" t="str">
        <f>IF('SAISIE ASL'!G274=2,H274,"")</f>
        <v/>
      </c>
      <c r="Y274" s="91"/>
      <c r="Z274" s="91" t="str">
        <f>IF('SAISIE ASL'!G274=2,J274,"")</f>
        <v/>
      </c>
      <c r="AA274" s="91"/>
      <c r="AB274" s="91" t="str">
        <f>IF('SAISIE ASL'!G274=2,L274,"")</f>
        <v/>
      </c>
      <c r="AC274" s="92"/>
      <c r="AD274" s="93"/>
      <c r="AE274" s="91"/>
      <c r="AF274" s="91" t="str">
        <f>IF('SAISIE ASL'!G274=3,H274,"")</f>
        <v/>
      </c>
      <c r="AG274" s="91"/>
      <c r="AH274" s="91" t="str">
        <f>IF('SAISIE ASL'!G274=3,J274,"")</f>
        <v/>
      </c>
      <c r="AI274" s="91"/>
      <c r="AJ274" s="91" t="str">
        <f>IF('SAISIE ASL'!G274=3,L274,"")</f>
        <v/>
      </c>
      <c r="AK274" s="92"/>
      <c r="AL274" s="93"/>
      <c r="AM274" s="91"/>
      <c r="AN274" s="91" t="str">
        <f>IF('SAISIE ASL'!G274=4,H274,"")</f>
        <v/>
      </c>
      <c r="AO274" s="91"/>
      <c r="AP274" s="91" t="str">
        <f>IF('SAISIE ASL'!G274=4,J274,"")</f>
        <v/>
      </c>
      <c r="AQ274" s="91"/>
      <c r="AR274" s="91" t="str">
        <f>IF('SAISIE ASL'!G274=4,L274,"")</f>
        <v/>
      </c>
      <c r="AS274" s="92"/>
      <c r="AT274" s="93"/>
      <c r="AU274" s="89"/>
      <c r="AV274" s="91">
        <f>IF('SAISIE ASL'!G274=5,H274,"")</f>
        <v>3</v>
      </c>
      <c r="AW274" s="91"/>
      <c r="AX274" s="91">
        <f>IF('SAISIE ASL'!G274=5,J274,"")</f>
        <v>0</v>
      </c>
      <c r="AY274" s="91"/>
      <c r="AZ274" s="91">
        <f>IF('SAISIE ASL'!G274=5,L274,"")</f>
        <v>3</v>
      </c>
      <c r="BA274" s="92"/>
      <c r="BB274" s="93"/>
      <c r="BC274" s="89"/>
      <c r="BD274" s="91" t="str">
        <f>IF('SAISIE ASL'!A274=31,H274,"")</f>
        <v/>
      </c>
      <c r="BE274" s="91"/>
      <c r="BF274" s="91" t="str">
        <f>IF('SAISIE ASL'!A274=31,J274,"")</f>
        <v/>
      </c>
      <c r="BG274" s="91"/>
      <c r="BH274" s="91" t="str">
        <f>IF('SAISIE ASL'!A274=31,L274,"")</f>
        <v/>
      </c>
      <c r="BI274" s="92"/>
      <c r="BJ274" s="93"/>
      <c r="BK274" s="94"/>
      <c r="BL274" s="91" t="str">
        <f>IF('SAISIE ASL'!A274=32,H274,"")</f>
        <v/>
      </c>
      <c r="BM274" s="91"/>
      <c r="BN274" s="91" t="str">
        <f>IF('SAISIE ASL'!A274=32,J274,"")</f>
        <v/>
      </c>
      <c r="BO274" s="91"/>
      <c r="BP274" s="91" t="str">
        <f>IF('SAISIE ASL'!A274=32,L274,"")</f>
        <v/>
      </c>
      <c r="BQ274" s="92"/>
      <c r="BR274" s="93"/>
      <c r="BS274" s="85"/>
      <c r="BT274" s="91" t="str">
        <f>IF('SAISIE ASL'!A274=33,H274,"")</f>
        <v/>
      </c>
      <c r="BU274" s="91"/>
      <c r="BV274" s="91" t="str">
        <f>IF('SAISIE ASL'!A274=33,J274,"")</f>
        <v/>
      </c>
      <c r="BW274" s="91"/>
      <c r="BX274" s="91" t="str">
        <f>IF('SAISIE ASL'!A274=33,L274,"")</f>
        <v/>
      </c>
      <c r="BY274" s="92"/>
      <c r="BZ274" s="93"/>
    </row>
    <row r="275" spans="1:78" ht="15" x14ac:dyDescent="0.2">
      <c r="A275">
        <f>'SAISIE ASL'!J275</f>
        <v>26</v>
      </c>
      <c r="B275">
        <f>'SAISIE ASL'!K275</f>
        <v>235</v>
      </c>
      <c r="C275" t="str">
        <f>'SAISIE ASL'!L275</f>
        <v>Existence d’un pro-shop avec espace de vente de produits consommables de base</v>
      </c>
      <c r="D275">
        <f>'SAISIE ASL'!M275</f>
        <v>3</v>
      </c>
      <c r="E275" t="str">
        <f>'SAISIE ASL'!N275</f>
        <v>OUI</v>
      </c>
      <c r="F275" s="89">
        <f>'SAISIE ASL'!M275</f>
        <v>3</v>
      </c>
      <c r="G275" s="89">
        <f>IF('SAISIE ASL'!N275="OUI",1,IF('SAISIE ASL'!N275="NON",0,IF('SAISIE ASL'!N275="Non Mesuré","",0)))</f>
        <v>1</v>
      </c>
      <c r="H275" s="89">
        <f>IF('SAISIE ASL'!N275&lt;&gt;"Non Mesuré",F275*G275,"")</f>
        <v>3</v>
      </c>
      <c r="I275" s="89"/>
      <c r="J275" s="89">
        <f>IF('SAISIE ASL'!N275="Non Mesuré",F275,0)</f>
        <v>0</v>
      </c>
      <c r="K275" s="89"/>
      <c r="L275" s="89">
        <f t="shared" si="19"/>
        <v>3</v>
      </c>
      <c r="M275" s="89"/>
      <c r="N275" s="90"/>
      <c r="O275" s="90"/>
      <c r="P275" s="91" t="str">
        <f>IF('SAISIE ASL'!G275=1,H275,"")</f>
        <v/>
      </c>
      <c r="Q275" s="91"/>
      <c r="R275" s="91" t="str">
        <f>IF('SAISIE ASL'!G275=1,J275,"")</f>
        <v/>
      </c>
      <c r="S275" s="91"/>
      <c r="T275" s="91" t="str">
        <f>IF('SAISIE ASL'!G275=1,L275,"")</f>
        <v/>
      </c>
      <c r="U275" s="92"/>
      <c r="V275" s="93"/>
      <c r="W275" s="91"/>
      <c r="X275" s="91" t="str">
        <f>IF('SAISIE ASL'!G275=2,H275,"")</f>
        <v/>
      </c>
      <c r="Y275" s="91"/>
      <c r="Z275" s="91" t="str">
        <f>IF('SAISIE ASL'!G275=2,J275,"")</f>
        <v/>
      </c>
      <c r="AA275" s="91"/>
      <c r="AB275" s="91" t="str">
        <f>IF('SAISIE ASL'!G275=2,L275,"")</f>
        <v/>
      </c>
      <c r="AC275" s="92"/>
      <c r="AD275" s="93"/>
      <c r="AE275" s="91"/>
      <c r="AF275" s="91" t="str">
        <f>IF('SAISIE ASL'!G275=3,H275,"")</f>
        <v/>
      </c>
      <c r="AG275" s="91"/>
      <c r="AH275" s="91" t="str">
        <f>IF('SAISIE ASL'!G275=3,J275,"")</f>
        <v/>
      </c>
      <c r="AI275" s="91"/>
      <c r="AJ275" s="91" t="str">
        <f>IF('SAISIE ASL'!G275=3,L275,"")</f>
        <v/>
      </c>
      <c r="AK275" s="92"/>
      <c r="AL275" s="93"/>
      <c r="AM275" s="91"/>
      <c r="AN275" s="91" t="str">
        <f>IF('SAISIE ASL'!G275=4,H275,"")</f>
        <v/>
      </c>
      <c r="AO275" s="91"/>
      <c r="AP275" s="91" t="str">
        <f>IF('SAISIE ASL'!G275=4,J275,"")</f>
        <v/>
      </c>
      <c r="AQ275" s="91"/>
      <c r="AR275" s="91" t="str">
        <f>IF('SAISIE ASL'!G275=4,L275,"")</f>
        <v/>
      </c>
      <c r="AS275" s="92"/>
      <c r="AT275" s="93"/>
      <c r="AU275" s="89"/>
      <c r="AV275" s="91">
        <f>IF('SAISIE ASL'!G275=5,H275,"")</f>
        <v>3</v>
      </c>
      <c r="AW275" s="91"/>
      <c r="AX275" s="91">
        <f>IF('SAISIE ASL'!G275=5,J275,"")</f>
        <v>0</v>
      </c>
      <c r="AY275" s="91"/>
      <c r="AZ275" s="91">
        <f>IF('SAISIE ASL'!G275=5,L275,"")</f>
        <v>3</v>
      </c>
      <c r="BA275" s="92"/>
      <c r="BB275" s="93"/>
      <c r="BC275" s="89"/>
      <c r="BD275" s="91" t="str">
        <f>IF('SAISIE ASL'!A275=31,H275,"")</f>
        <v/>
      </c>
      <c r="BE275" s="91"/>
      <c r="BF275" s="91" t="str">
        <f>IF('SAISIE ASL'!A275=31,J275,"")</f>
        <v/>
      </c>
      <c r="BG275" s="91"/>
      <c r="BH275" s="91" t="str">
        <f>IF('SAISIE ASL'!A275=31,L275,"")</f>
        <v/>
      </c>
      <c r="BI275" s="92"/>
      <c r="BJ275" s="93"/>
      <c r="BK275" s="94"/>
      <c r="BL275" s="91" t="str">
        <f>IF('SAISIE ASL'!A275=32,H275,"")</f>
        <v/>
      </c>
      <c r="BM275" s="91"/>
      <c r="BN275" s="91" t="str">
        <f>IF('SAISIE ASL'!A275=32,J275,"")</f>
        <v/>
      </c>
      <c r="BO275" s="91"/>
      <c r="BP275" s="91" t="str">
        <f>IF('SAISIE ASL'!A275=32,L275,"")</f>
        <v/>
      </c>
      <c r="BQ275" s="92"/>
      <c r="BR275" s="93"/>
      <c r="BS275" s="85"/>
      <c r="BT275" s="91" t="str">
        <f>IF('SAISIE ASL'!A275=33,H275,"")</f>
        <v/>
      </c>
      <c r="BU275" s="91"/>
      <c r="BV275" s="91" t="str">
        <f>IF('SAISIE ASL'!A275=33,J275,"")</f>
        <v/>
      </c>
      <c r="BW275" s="91"/>
      <c r="BX275" s="91" t="str">
        <f>IF('SAISIE ASL'!A275=33,L275,"")</f>
        <v/>
      </c>
      <c r="BY275" s="92"/>
      <c r="BZ275" s="93"/>
    </row>
    <row r="276" spans="1:78" ht="15" x14ac:dyDescent="0.2">
      <c r="A276">
        <f>'SAISIE ASL'!J276</f>
        <v>26</v>
      </c>
      <c r="B276">
        <f>'SAISIE ASL'!K276</f>
        <v>236</v>
      </c>
      <c r="C276" t="str">
        <f>'SAISIE ASL'!L276</f>
        <v>Existence d’un club house avec bar-snack ou espace restauration ouvert les mêmes jours que le golf (au minimum jusqu’à 16h).</v>
      </c>
      <c r="D276">
        <f>'SAISIE ASL'!M276</f>
        <v>3</v>
      </c>
      <c r="E276" t="str">
        <f>'SAISIE ASL'!N276</f>
        <v>OUI</v>
      </c>
      <c r="F276" s="89">
        <f>'SAISIE ASL'!M276</f>
        <v>3</v>
      </c>
      <c r="G276" s="89">
        <f>IF('SAISIE ASL'!N276="OUI",1,IF('SAISIE ASL'!N276="NON",0,IF('SAISIE ASL'!N276="Non Mesuré","",0)))</f>
        <v>1</v>
      </c>
      <c r="H276" s="89">
        <f>IF('SAISIE ASL'!N276&lt;&gt;"Non Mesuré",F276*G276,"")</f>
        <v>3</v>
      </c>
      <c r="I276" s="89"/>
      <c r="J276" s="89">
        <f>IF('SAISIE ASL'!N276="Non Mesuré",F276,0)</f>
        <v>0</v>
      </c>
      <c r="K276" s="89"/>
      <c r="L276" s="89">
        <f t="shared" si="19"/>
        <v>3</v>
      </c>
      <c r="M276" s="89"/>
      <c r="N276" s="90"/>
      <c r="O276" s="90"/>
      <c r="P276" s="91" t="str">
        <f>IF('SAISIE ASL'!G276=1,H276,"")</f>
        <v/>
      </c>
      <c r="Q276" s="91"/>
      <c r="R276" s="91" t="str">
        <f>IF('SAISIE ASL'!G276=1,J276,"")</f>
        <v/>
      </c>
      <c r="S276" s="91"/>
      <c r="T276" s="91" t="str">
        <f>IF('SAISIE ASL'!G276=1,L276,"")</f>
        <v/>
      </c>
      <c r="U276" s="92"/>
      <c r="V276" s="93"/>
      <c r="W276" s="91"/>
      <c r="X276" s="91" t="str">
        <f>IF('SAISIE ASL'!G276=2,H276,"")</f>
        <v/>
      </c>
      <c r="Y276" s="91"/>
      <c r="Z276" s="91" t="str">
        <f>IF('SAISIE ASL'!G276=2,J276,"")</f>
        <v/>
      </c>
      <c r="AA276" s="91"/>
      <c r="AB276" s="91" t="str">
        <f>IF('SAISIE ASL'!G276=2,L276,"")</f>
        <v/>
      </c>
      <c r="AC276" s="92"/>
      <c r="AD276" s="93"/>
      <c r="AE276" s="91"/>
      <c r="AF276" s="91" t="str">
        <f>IF('SAISIE ASL'!G276=3,H276,"")</f>
        <v/>
      </c>
      <c r="AG276" s="91"/>
      <c r="AH276" s="91" t="str">
        <f>IF('SAISIE ASL'!G276=3,J276,"")</f>
        <v/>
      </c>
      <c r="AI276" s="91"/>
      <c r="AJ276" s="91" t="str">
        <f>IF('SAISIE ASL'!G276=3,L276,"")</f>
        <v/>
      </c>
      <c r="AK276" s="92"/>
      <c r="AL276" s="93"/>
      <c r="AM276" s="91"/>
      <c r="AN276" s="91" t="str">
        <f>IF('SAISIE ASL'!G276=4,H276,"")</f>
        <v/>
      </c>
      <c r="AO276" s="91"/>
      <c r="AP276" s="91" t="str">
        <f>IF('SAISIE ASL'!G276=4,J276,"")</f>
        <v/>
      </c>
      <c r="AQ276" s="91"/>
      <c r="AR276" s="91" t="str">
        <f>IF('SAISIE ASL'!G276=4,L276,"")</f>
        <v/>
      </c>
      <c r="AS276" s="92"/>
      <c r="AT276" s="93"/>
      <c r="AU276" s="89"/>
      <c r="AV276" s="91">
        <f>IF('SAISIE ASL'!G276=5,H276,"")</f>
        <v>3</v>
      </c>
      <c r="AW276" s="91"/>
      <c r="AX276" s="91">
        <f>IF('SAISIE ASL'!G276=5,J276,"")</f>
        <v>0</v>
      </c>
      <c r="AY276" s="91"/>
      <c r="AZ276" s="91">
        <f>IF('SAISIE ASL'!G276=5,L276,"")</f>
        <v>3</v>
      </c>
      <c r="BA276" s="92"/>
      <c r="BB276" s="93"/>
      <c r="BC276" s="89"/>
      <c r="BD276" s="91" t="str">
        <f>IF('SAISIE ASL'!A276=31,H276,"")</f>
        <v/>
      </c>
      <c r="BE276" s="91"/>
      <c r="BF276" s="91" t="str">
        <f>IF('SAISIE ASL'!A276=31,J276,"")</f>
        <v/>
      </c>
      <c r="BG276" s="91"/>
      <c r="BH276" s="91" t="str">
        <f>IF('SAISIE ASL'!A276=31,L276,"")</f>
        <v/>
      </c>
      <c r="BI276" s="92"/>
      <c r="BJ276" s="93"/>
      <c r="BK276" s="94"/>
      <c r="BL276" s="91" t="str">
        <f>IF('SAISIE ASL'!A276=32,H276,"")</f>
        <v/>
      </c>
      <c r="BM276" s="91"/>
      <c r="BN276" s="91" t="str">
        <f>IF('SAISIE ASL'!A276=32,J276,"")</f>
        <v/>
      </c>
      <c r="BO276" s="91"/>
      <c r="BP276" s="91" t="str">
        <f>IF('SAISIE ASL'!A276=32,L276,"")</f>
        <v/>
      </c>
      <c r="BQ276" s="92"/>
      <c r="BR276" s="93"/>
      <c r="BS276" s="85"/>
      <c r="BT276" s="91" t="str">
        <f>IF('SAISIE ASL'!A276=33,H276,"")</f>
        <v/>
      </c>
      <c r="BU276" s="91"/>
      <c r="BV276" s="91" t="str">
        <f>IF('SAISIE ASL'!A276=33,J276,"")</f>
        <v/>
      </c>
      <c r="BW276" s="91"/>
      <c r="BX276" s="91" t="str">
        <f>IF('SAISIE ASL'!A276=33,L276,"")</f>
        <v/>
      </c>
      <c r="BY276" s="92"/>
      <c r="BZ276" s="93"/>
    </row>
    <row r="277" spans="1:78" ht="15" x14ac:dyDescent="0.2">
      <c r="A277">
        <f>'SAISIE ASL'!J277</f>
        <v>82</v>
      </c>
      <c r="B277">
        <f>'SAISIE ASL'!K277</f>
        <v>237</v>
      </c>
      <c r="C277" t="str">
        <f>'SAISIE ASL'!L277</f>
        <v>Existence d’un practice</v>
      </c>
      <c r="D277">
        <f>'SAISIE ASL'!M277</f>
        <v>3</v>
      </c>
      <c r="E277" t="str">
        <f>'SAISIE ASL'!N277</f>
        <v>OUI</v>
      </c>
      <c r="F277" s="89">
        <f>'SAISIE ASL'!M277</f>
        <v>3</v>
      </c>
      <c r="G277" s="89">
        <f>IF('SAISIE ASL'!N277="OUI",1,IF('SAISIE ASL'!N277="NON",0,IF('SAISIE ASL'!N277="Non Mesuré","",0)))</f>
        <v>1</v>
      </c>
      <c r="H277" s="89">
        <f>IF('SAISIE ASL'!N277&lt;&gt;"Non Mesuré",F277*G277,"")</f>
        <v>3</v>
      </c>
      <c r="I277" s="89"/>
      <c r="J277" s="89">
        <f>IF('SAISIE ASL'!N277="Non Mesuré",F277,0)</f>
        <v>0</v>
      </c>
      <c r="K277" s="89"/>
      <c r="L277" s="89">
        <f t="shared" si="19"/>
        <v>3</v>
      </c>
      <c r="M277" s="89"/>
      <c r="N277" s="90"/>
      <c r="O277" s="90"/>
      <c r="P277" s="91" t="str">
        <f>IF('SAISIE ASL'!G277=1,H277,"")</f>
        <v/>
      </c>
      <c r="Q277" s="91"/>
      <c r="R277" s="91" t="str">
        <f>IF('SAISIE ASL'!G277=1,J277,"")</f>
        <v/>
      </c>
      <c r="S277" s="91"/>
      <c r="T277" s="91" t="str">
        <f>IF('SAISIE ASL'!G277=1,L277,"")</f>
        <v/>
      </c>
      <c r="U277" s="92"/>
      <c r="V277" s="93"/>
      <c r="W277" s="91"/>
      <c r="X277" s="91" t="str">
        <f>IF('SAISIE ASL'!G277=2,H277,"")</f>
        <v/>
      </c>
      <c r="Y277" s="91"/>
      <c r="Z277" s="91" t="str">
        <f>IF('SAISIE ASL'!G277=2,J277,"")</f>
        <v/>
      </c>
      <c r="AA277" s="91"/>
      <c r="AB277" s="91" t="str">
        <f>IF('SAISIE ASL'!G277=2,L277,"")</f>
        <v/>
      </c>
      <c r="AC277" s="92"/>
      <c r="AD277" s="93"/>
      <c r="AE277" s="91"/>
      <c r="AF277" s="91" t="str">
        <f>IF('SAISIE ASL'!G277=3,H277,"")</f>
        <v/>
      </c>
      <c r="AG277" s="91"/>
      <c r="AH277" s="91" t="str">
        <f>IF('SAISIE ASL'!G277=3,J277,"")</f>
        <v/>
      </c>
      <c r="AI277" s="91"/>
      <c r="AJ277" s="91" t="str">
        <f>IF('SAISIE ASL'!G277=3,L277,"")</f>
        <v/>
      </c>
      <c r="AK277" s="92"/>
      <c r="AL277" s="93"/>
      <c r="AM277" s="91"/>
      <c r="AN277" s="91" t="str">
        <f>IF('SAISIE ASL'!G277=4,H277,"")</f>
        <v/>
      </c>
      <c r="AO277" s="91"/>
      <c r="AP277" s="91" t="str">
        <f>IF('SAISIE ASL'!G277=4,J277,"")</f>
        <v/>
      </c>
      <c r="AQ277" s="91"/>
      <c r="AR277" s="91" t="str">
        <f>IF('SAISIE ASL'!G277=4,L277,"")</f>
        <v/>
      </c>
      <c r="AS277" s="92"/>
      <c r="AT277" s="93"/>
      <c r="AU277" s="89"/>
      <c r="AV277" s="91">
        <f>IF('SAISIE ASL'!G277=5,H277,"")</f>
        <v>3</v>
      </c>
      <c r="AW277" s="91"/>
      <c r="AX277" s="91">
        <f>IF('SAISIE ASL'!G277=5,J277,"")</f>
        <v>0</v>
      </c>
      <c r="AY277" s="91"/>
      <c r="AZ277" s="91">
        <f>IF('SAISIE ASL'!G277=5,L277,"")</f>
        <v>3</v>
      </c>
      <c r="BA277" s="92"/>
      <c r="BB277" s="93"/>
      <c r="BC277" s="89"/>
      <c r="BD277" s="91" t="str">
        <f>IF('SAISIE ASL'!A277=31,H277,"")</f>
        <v/>
      </c>
      <c r="BE277" s="91"/>
      <c r="BF277" s="91" t="str">
        <f>IF('SAISIE ASL'!A277=31,J277,"")</f>
        <v/>
      </c>
      <c r="BG277" s="91"/>
      <c r="BH277" s="91" t="str">
        <f>IF('SAISIE ASL'!A277=31,L277,"")</f>
        <v/>
      </c>
      <c r="BI277" s="92"/>
      <c r="BJ277" s="93"/>
      <c r="BK277" s="94"/>
      <c r="BL277" s="91" t="str">
        <f>IF('SAISIE ASL'!A277=32,H277,"")</f>
        <v/>
      </c>
      <c r="BM277" s="91"/>
      <c r="BN277" s="91" t="str">
        <f>IF('SAISIE ASL'!A277=32,J277,"")</f>
        <v/>
      </c>
      <c r="BO277" s="91"/>
      <c r="BP277" s="91" t="str">
        <f>IF('SAISIE ASL'!A277=32,L277,"")</f>
        <v/>
      </c>
      <c r="BQ277" s="92"/>
      <c r="BR277" s="93"/>
      <c r="BS277" s="85"/>
      <c r="BT277" s="91" t="str">
        <f>IF('SAISIE ASL'!A277=33,H277,"")</f>
        <v/>
      </c>
      <c r="BU277" s="91"/>
      <c r="BV277" s="91" t="str">
        <f>IF('SAISIE ASL'!A277=33,J277,"")</f>
        <v/>
      </c>
      <c r="BW277" s="91"/>
      <c r="BX277" s="91" t="str">
        <f>IF('SAISIE ASL'!A277=33,L277,"")</f>
        <v/>
      </c>
      <c r="BY277" s="92"/>
      <c r="BZ277" s="93"/>
    </row>
    <row r="278" spans="1:78" ht="15" x14ac:dyDescent="0.2">
      <c r="A278">
        <f>'SAISIE ASL'!J278</f>
        <v>26</v>
      </c>
      <c r="B278">
        <f>'SAISIE ASL'!K278</f>
        <v>238</v>
      </c>
      <c r="C278" t="str">
        <f>'SAISIE ASL'!L278</f>
        <v>Existence d’un putting green</v>
      </c>
      <c r="D278">
        <f>'SAISIE ASL'!M278</f>
        <v>3</v>
      </c>
      <c r="E278" t="str">
        <f>'SAISIE ASL'!N278</f>
        <v>OUI</v>
      </c>
      <c r="F278" s="89">
        <f>'SAISIE ASL'!M278</f>
        <v>3</v>
      </c>
      <c r="G278" s="89">
        <f>IF('SAISIE ASL'!N278="OUI",1,IF('SAISIE ASL'!N278="NON",0,IF('SAISIE ASL'!N278="Non Mesuré","",0)))</f>
        <v>1</v>
      </c>
      <c r="H278" s="89">
        <f>IF('SAISIE ASL'!N278&lt;&gt;"Non Mesuré",F278*G278,"")</f>
        <v>3</v>
      </c>
      <c r="I278" s="89"/>
      <c r="J278" s="89">
        <f>IF('SAISIE ASL'!N278="Non Mesuré",F278,0)</f>
        <v>0</v>
      </c>
      <c r="K278" s="89"/>
      <c r="L278" s="89">
        <f t="shared" si="19"/>
        <v>3</v>
      </c>
      <c r="M278" s="89"/>
      <c r="N278" s="90"/>
      <c r="O278" s="90"/>
      <c r="P278" s="91" t="str">
        <f>IF('SAISIE ASL'!G278=1,H278,"")</f>
        <v/>
      </c>
      <c r="Q278" s="91"/>
      <c r="R278" s="91" t="str">
        <f>IF('SAISIE ASL'!G278=1,J278,"")</f>
        <v/>
      </c>
      <c r="S278" s="91"/>
      <c r="T278" s="91" t="str">
        <f>IF('SAISIE ASL'!G278=1,L278,"")</f>
        <v/>
      </c>
      <c r="U278" s="92"/>
      <c r="V278" s="93"/>
      <c r="W278" s="91"/>
      <c r="X278" s="91" t="str">
        <f>IF('SAISIE ASL'!G278=2,H278,"")</f>
        <v/>
      </c>
      <c r="Y278" s="91"/>
      <c r="Z278" s="91" t="str">
        <f>IF('SAISIE ASL'!G278=2,J278,"")</f>
        <v/>
      </c>
      <c r="AA278" s="91"/>
      <c r="AB278" s="91" t="str">
        <f>IF('SAISIE ASL'!G278=2,L278,"")</f>
        <v/>
      </c>
      <c r="AC278" s="92"/>
      <c r="AD278" s="93"/>
      <c r="AE278" s="91"/>
      <c r="AF278" s="91" t="str">
        <f>IF('SAISIE ASL'!G278=3,H278,"")</f>
        <v/>
      </c>
      <c r="AG278" s="91"/>
      <c r="AH278" s="91" t="str">
        <f>IF('SAISIE ASL'!G278=3,J278,"")</f>
        <v/>
      </c>
      <c r="AI278" s="91"/>
      <c r="AJ278" s="91" t="str">
        <f>IF('SAISIE ASL'!G278=3,L278,"")</f>
        <v/>
      </c>
      <c r="AK278" s="92"/>
      <c r="AL278" s="93"/>
      <c r="AM278" s="91"/>
      <c r="AN278" s="91" t="str">
        <f>IF('SAISIE ASL'!G278=4,H278,"")</f>
        <v/>
      </c>
      <c r="AO278" s="91"/>
      <c r="AP278" s="91" t="str">
        <f>IF('SAISIE ASL'!G278=4,J278,"")</f>
        <v/>
      </c>
      <c r="AQ278" s="91"/>
      <c r="AR278" s="91" t="str">
        <f>IF('SAISIE ASL'!G278=4,L278,"")</f>
        <v/>
      </c>
      <c r="AS278" s="92"/>
      <c r="AT278" s="93"/>
      <c r="AU278" s="89"/>
      <c r="AV278" s="91">
        <f>IF('SAISIE ASL'!G278=5,H278,"")</f>
        <v>3</v>
      </c>
      <c r="AW278" s="91"/>
      <c r="AX278" s="91">
        <f>IF('SAISIE ASL'!G278=5,J278,"")</f>
        <v>0</v>
      </c>
      <c r="AY278" s="91"/>
      <c r="AZ278" s="91">
        <f>IF('SAISIE ASL'!G278=5,L278,"")</f>
        <v>3</v>
      </c>
      <c r="BA278" s="92"/>
      <c r="BB278" s="93"/>
      <c r="BC278" s="89"/>
      <c r="BD278" s="91" t="str">
        <f>IF('SAISIE ASL'!A278=31,H278,"")</f>
        <v/>
      </c>
      <c r="BE278" s="91"/>
      <c r="BF278" s="91" t="str">
        <f>IF('SAISIE ASL'!A278=31,J278,"")</f>
        <v/>
      </c>
      <c r="BG278" s="91"/>
      <c r="BH278" s="91" t="str">
        <f>IF('SAISIE ASL'!A278=31,L278,"")</f>
        <v/>
      </c>
      <c r="BI278" s="92"/>
      <c r="BJ278" s="93"/>
      <c r="BK278" s="94"/>
      <c r="BL278" s="91" t="str">
        <f>IF('SAISIE ASL'!A278=32,H278,"")</f>
        <v/>
      </c>
      <c r="BM278" s="91"/>
      <c r="BN278" s="91" t="str">
        <f>IF('SAISIE ASL'!A278=32,J278,"")</f>
        <v/>
      </c>
      <c r="BO278" s="91"/>
      <c r="BP278" s="91" t="str">
        <f>IF('SAISIE ASL'!A278=32,L278,"")</f>
        <v/>
      </c>
      <c r="BQ278" s="92"/>
      <c r="BR278" s="93"/>
      <c r="BS278" s="85"/>
      <c r="BT278" s="91" t="str">
        <f>IF('SAISIE ASL'!A278=33,H278,"")</f>
        <v/>
      </c>
      <c r="BU278" s="91"/>
      <c r="BV278" s="91" t="str">
        <f>IF('SAISIE ASL'!A278=33,J278,"")</f>
        <v/>
      </c>
      <c r="BW278" s="91"/>
      <c r="BX278" s="91" t="str">
        <f>IF('SAISIE ASL'!A278=33,L278,"")</f>
        <v/>
      </c>
      <c r="BY278" s="92"/>
      <c r="BZ278" s="93"/>
    </row>
    <row r="279" spans="1:78" ht="15" x14ac:dyDescent="0.2">
      <c r="A279">
        <f>'SAISIE ASL'!J279</f>
        <v>82</v>
      </c>
      <c r="B279">
        <f>'SAISIE ASL'!K279</f>
        <v>239</v>
      </c>
      <c r="C279" t="str">
        <f>'SAISIE ASL'!L279</f>
        <v>Existence d’un practice couvert</v>
      </c>
      <c r="D279">
        <f>'SAISIE ASL'!M279</f>
        <v>3</v>
      </c>
      <c r="E279" t="str">
        <f>'SAISIE ASL'!N279</f>
        <v>OUI</v>
      </c>
      <c r="F279" s="89">
        <f>'SAISIE ASL'!M279</f>
        <v>3</v>
      </c>
      <c r="G279" s="89">
        <f>IF('SAISIE ASL'!N279="OUI",1,IF('SAISIE ASL'!N279="NON",0,IF('SAISIE ASL'!N279="Non Mesuré","",0)))</f>
        <v>1</v>
      </c>
      <c r="H279" s="89">
        <f>IF('SAISIE ASL'!N279&lt;&gt;"Non Mesuré",F279*G279,"")</f>
        <v>3</v>
      </c>
      <c r="I279" s="89"/>
      <c r="J279" s="89">
        <f>IF('SAISIE ASL'!N279="Non Mesuré",F279,0)</f>
        <v>0</v>
      </c>
      <c r="K279" s="89"/>
      <c r="L279" s="89">
        <f t="shared" si="19"/>
        <v>3</v>
      </c>
      <c r="M279" s="89"/>
      <c r="N279" s="90"/>
      <c r="O279" s="90"/>
      <c r="P279" s="91" t="str">
        <f>IF('SAISIE ASL'!G279=1,H279,"")</f>
        <v/>
      </c>
      <c r="Q279" s="91"/>
      <c r="R279" s="91" t="str">
        <f>IF('SAISIE ASL'!G279=1,J279,"")</f>
        <v/>
      </c>
      <c r="S279" s="91"/>
      <c r="T279" s="91" t="str">
        <f>IF('SAISIE ASL'!G279=1,L279,"")</f>
        <v/>
      </c>
      <c r="U279" s="92"/>
      <c r="V279" s="93"/>
      <c r="W279" s="91"/>
      <c r="X279" s="91" t="str">
        <f>IF('SAISIE ASL'!G279=2,H279,"")</f>
        <v/>
      </c>
      <c r="Y279" s="91"/>
      <c r="Z279" s="91" t="str">
        <f>IF('SAISIE ASL'!G279=2,J279,"")</f>
        <v/>
      </c>
      <c r="AA279" s="91"/>
      <c r="AB279" s="91" t="str">
        <f>IF('SAISIE ASL'!G279=2,L279,"")</f>
        <v/>
      </c>
      <c r="AC279" s="92"/>
      <c r="AD279" s="93"/>
      <c r="AE279" s="91"/>
      <c r="AF279" s="91" t="str">
        <f>IF('SAISIE ASL'!G279=3,H279,"")</f>
        <v/>
      </c>
      <c r="AG279" s="91"/>
      <c r="AH279" s="91" t="str">
        <f>IF('SAISIE ASL'!G279=3,J279,"")</f>
        <v/>
      </c>
      <c r="AI279" s="91"/>
      <c r="AJ279" s="91" t="str">
        <f>IF('SAISIE ASL'!G279=3,L279,"")</f>
        <v/>
      </c>
      <c r="AK279" s="92"/>
      <c r="AL279" s="93"/>
      <c r="AM279" s="91"/>
      <c r="AN279" s="91" t="str">
        <f>IF('SAISIE ASL'!G279=4,H279,"")</f>
        <v/>
      </c>
      <c r="AO279" s="91"/>
      <c r="AP279" s="91" t="str">
        <f>IF('SAISIE ASL'!G279=4,J279,"")</f>
        <v/>
      </c>
      <c r="AQ279" s="91"/>
      <c r="AR279" s="91" t="str">
        <f>IF('SAISIE ASL'!G279=4,L279,"")</f>
        <v/>
      </c>
      <c r="AS279" s="92"/>
      <c r="AT279" s="93"/>
      <c r="AU279" s="89"/>
      <c r="AV279" s="91">
        <f>IF('SAISIE ASL'!G279=5,H279,"")</f>
        <v>3</v>
      </c>
      <c r="AW279" s="91"/>
      <c r="AX279" s="91">
        <f>IF('SAISIE ASL'!G279=5,J279,"")</f>
        <v>0</v>
      </c>
      <c r="AY279" s="91"/>
      <c r="AZ279" s="91">
        <f>IF('SAISIE ASL'!G279=5,L279,"")</f>
        <v>3</v>
      </c>
      <c r="BA279" s="92"/>
      <c r="BB279" s="93"/>
      <c r="BC279" s="89"/>
      <c r="BD279" s="91" t="str">
        <f>IF('SAISIE ASL'!A279=31,H279,"")</f>
        <v/>
      </c>
      <c r="BE279" s="91"/>
      <c r="BF279" s="91" t="str">
        <f>IF('SAISIE ASL'!A279=31,J279,"")</f>
        <v/>
      </c>
      <c r="BG279" s="91"/>
      <c r="BH279" s="91" t="str">
        <f>IF('SAISIE ASL'!A279=31,L279,"")</f>
        <v/>
      </c>
      <c r="BI279" s="92"/>
      <c r="BJ279" s="93"/>
      <c r="BK279" s="94"/>
      <c r="BL279" s="91" t="str">
        <f>IF('SAISIE ASL'!A279=32,H279,"")</f>
        <v/>
      </c>
      <c r="BM279" s="91"/>
      <c r="BN279" s="91" t="str">
        <f>IF('SAISIE ASL'!A279=32,J279,"")</f>
        <v/>
      </c>
      <c r="BO279" s="91"/>
      <c r="BP279" s="91" t="str">
        <f>IF('SAISIE ASL'!A279=32,L279,"")</f>
        <v/>
      </c>
      <c r="BQ279" s="92"/>
      <c r="BR279" s="93"/>
      <c r="BS279" s="85"/>
      <c r="BT279" s="91" t="str">
        <f>IF('SAISIE ASL'!A279=33,H279,"")</f>
        <v/>
      </c>
      <c r="BU279" s="91"/>
      <c r="BV279" s="91" t="str">
        <f>IF('SAISIE ASL'!A279=33,J279,"")</f>
        <v/>
      </c>
      <c r="BW279" s="91"/>
      <c r="BX279" s="91" t="str">
        <f>IF('SAISIE ASL'!A279=33,L279,"")</f>
        <v/>
      </c>
      <c r="BY279" s="92"/>
      <c r="BZ279" s="93"/>
    </row>
    <row r="280" spans="1:78" ht="15" x14ac:dyDescent="0.2">
      <c r="A280">
        <f>'SAISIE ASL'!J280</f>
        <v>26</v>
      </c>
      <c r="B280">
        <f>'SAISIE ASL'!K280</f>
        <v>240</v>
      </c>
      <c r="C280" t="str">
        <f>'SAISIE ASL'!L280</f>
        <v>Existence d’un bunker d’entrainement</v>
      </c>
      <c r="D280">
        <f>'SAISIE ASL'!M280</f>
        <v>3</v>
      </c>
      <c r="E280" t="str">
        <f>'SAISIE ASL'!N280</f>
        <v>OUI</v>
      </c>
      <c r="F280" s="89">
        <f>'SAISIE ASL'!M280</f>
        <v>3</v>
      </c>
      <c r="G280" s="89">
        <f>IF('SAISIE ASL'!N280="OUI",1,IF('SAISIE ASL'!N280="NON",0,IF('SAISIE ASL'!N280="Non Mesuré","",0)))</f>
        <v>1</v>
      </c>
      <c r="H280" s="89">
        <f>IF('SAISIE ASL'!N280&lt;&gt;"Non Mesuré",F280*G280,"")</f>
        <v>3</v>
      </c>
      <c r="I280" s="89"/>
      <c r="J280" s="89">
        <f>IF('SAISIE ASL'!N280="Non Mesuré",F280,0)</f>
        <v>0</v>
      </c>
      <c r="K280" s="89"/>
      <c r="L280" s="89">
        <f t="shared" si="19"/>
        <v>3</v>
      </c>
      <c r="M280" s="89"/>
      <c r="N280" s="90"/>
      <c r="O280" s="90"/>
      <c r="P280" s="91" t="str">
        <f>IF('SAISIE ASL'!G280=1,H280,"")</f>
        <v/>
      </c>
      <c r="Q280" s="91"/>
      <c r="R280" s="91" t="str">
        <f>IF('SAISIE ASL'!G280=1,J280,"")</f>
        <v/>
      </c>
      <c r="S280" s="91"/>
      <c r="T280" s="91" t="str">
        <f>IF('SAISIE ASL'!G280=1,L280,"")</f>
        <v/>
      </c>
      <c r="U280" s="92"/>
      <c r="V280" s="93"/>
      <c r="W280" s="91"/>
      <c r="X280" s="91" t="str">
        <f>IF('SAISIE ASL'!G280=2,H280,"")</f>
        <v/>
      </c>
      <c r="Y280" s="91"/>
      <c r="Z280" s="91" t="str">
        <f>IF('SAISIE ASL'!G280=2,J280,"")</f>
        <v/>
      </c>
      <c r="AA280" s="91"/>
      <c r="AB280" s="91" t="str">
        <f>IF('SAISIE ASL'!G280=2,L280,"")</f>
        <v/>
      </c>
      <c r="AC280" s="92"/>
      <c r="AD280" s="93"/>
      <c r="AE280" s="91"/>
      <c r="AF280" s="91" t="str">
        <f>IF('SAISIE ASL'!G280=3,H280,"")</f>
        <v/>
      </c>
      <c r="AG280" s="91"/>
      <c r="AH280" s="91" t="str">
        <f>IF('SAISIE ASL'!G280=3,J280,"")</f>
        <v/>
      </c>
      <c r="AI280" s="91"/>
      <c r="AJ280" s="91" t="str">
        <f>IF('SAISIE ASL'!G280=3,L280,"")</f>
        <v/>
      </c>
      <c r="AK280" s="92"/>
      <c r="AL280" s="93"/>
      <c r="AM280" s="91"/>
      <c r="AN280" s="91" t="str">
        <f>IF('SAISIE ASL'!G280=4,H280,"")</f>
        <v/>
      </c>
      <c r="AO280" s="91"/>
      <c r="AP280" s="91" t="str">
        <f>IF('SAISIE ASL'!G280=4,J280,"")</f>
        <v/>
      </c>
      <c r="AQ280" s="91"/>
      <c r="AR280" s="91" t="str">
        <f>IF('SAISIE ASL'!G280=4,L280,"")</f>
        <v/>
      </c>
      <c r="AS280" s="92"/>
      <c r="AT280" s="93"/>
      <c r="AU280" s="89"/>
      <c r="AV280" s="91">
        <f>IF('SAISIE ASL'!G280=5,H280,"")</f>
        <v>3</v>
      </c>
      <c r="AW280" s="91"/>
      <c r="AX280" s="91">
        <f>IF('SAISIE ASL'!G280=5,J280,"")</f>
        <v>0</v>
      </c>
      <c r="AY280" s="91"/>
      <c r="AZ280" s="91">
        <f>IF('SAISIE ASL'!G280=5,L280,"")</f>
        <v>3</v>
      </c>
      <c r="BA280" s="92"/>
      <c r="BB280" s="93"/>
      <c r="BC280" s="89"/>
      <c r="BD280" s="91" t="str">
        <f>IF('SAISIE ASL'!A280=31,H280,"")</f>
        <v/>
      </c>
      <c r="BE280" s="91"/>
      <c r="BF280" s="91" t="str">
        <f>IF('SAISIE ASL'!A280=31,J280,"")</f>
        <v/>
      </c>
      <c r="BG280" s="91"/>
      <c r="BH280" s="91" t="str">
        <f>IF('SAISIE ASL'!A280=31,L280,"")</f>
        <v/>
      </c>
      <c r="BI280" s="92"/>
      <c r="BJ280" s="93"/>
      <c r="BK280" s="94"/>
      <c r="BL280" s="91" t="str">
        <f>IF('SAISIE ASL'!A280=32,H280,"")</f>
        <v/>
      </c>
      <c r="BM280" s="91"/>
      <c r="BN280" s="91" t="str">
        <f>IF('SAISIE ASL'!A280=32,J280,"")</f>
        <v/>
      </c>
      <c r="BO280" s="91"/>
      <c r="BP280" s="91" t="str">
        <f>IF('SAISIE ASL'!A280=32,L280,"")</f>
        <v/>
      </c>
      <c r="BQ280" s="92"/>
      <c r="BR280" s="93"/>
      <c r="BS280" s="85"/>
      <c r="BT280" s="91" t="str">
        <f>IF('SAISIE ASL'!A280=33,H280,"")</f>
        <v/>
      </c>
      <c r="BU280" s="91"/>
      <c r="BV280" s="91" t="str">
        <f>IF('SAISIE ASL'!A280=33,J280,"")</f>
        <v/>
      </c>
      <c r="BW280" s="91"/>
      <c r="BX280" s="91" t="str">
        <f>IF('SAISIE ASL'!A280=33,L280,"")</f>
        <v/>
      </c>
      <c r="BY280" s="92"/>
      <c r="BZ280" s="93"/>
    </row>
    <row r="281" spans="1:78" ht="15" x14ac:dyDescent="0.2">
      <c r="A281">
        <f>'SAISIE ASL'!J281</f>
        <v>26</v>
      </c>
      <c r="B281">
        <f>'SAISIE ASL'!K281</f>
        <v>241</v>
      </c>
      <c r="C281" t="str">
        <f>'SAISIE ASL'!L281</f>
        <v>Présence de marques de départ</v>
      </c>
      <c r="D281">
        <f>'SAISIE ASL'!M281</f>
        <v>3</v>
      </c>
      <c r="E281" t="str">
        <f>'SAISIE ASL'!N281</f>
        <v>OUI</v>
      </c>
      <c r="F281" s="89">
        <f>'SAISIE ASL'!M281</f>
        <v>3</v>
      </c>
      <c r="G281" s="89">
        <f>IF('SAISIE ASL'!N281="OUI",1,IF('SAISIE ASL'!N281="NON",0,IF('SAISIE ASL'!N281="Non Mesuré","",0)))</f>
        <v>1</v>
      </c>
      <c r="H281" s="89">
        <f>IF('SAISIE ASL'!N281&lt;&gt;"Non Mesuré",F281*G281,"")</f>
        <v>3</v>
      </c>
      <c r="I281" s="89"/>
      <c r="J281" s="89">
        <f>IF('SAISIE ASL'!N281="Non Mesuré",F281,0)</f>
        <v>0</v>
      </c>
      <c r="K281" s="89"/>
      <c r="L281" s="89">
        <f t="shared" si="19"/>
        <v>3</v>
      </c>
      <c r="M281" s="89"/>
      <c r="N281" s="90"/>
      <c r="O281" s="90"/>
      <c r="P281" s="91" t="str">
        <f>IF('SAISIE ASL'!G281=1,H281,"")</f>
        <v/>
      </c>
      <c r="Q281" s="91"/>
      <c r="R281" s="91" t="str">
        <f>IF('SAISIE ASL'!G281=1,J281,"")</f>
        <v/>
      </c>
      <c r="S281" s="91"/>
      <c r="T281" s="91" t="str">
        <f>IF('SAISIE ASL'!G281=1,L281,"")</f>
        <v/>
      </c>
      <c r="U281" s="92"/>
      <c r="V281" s="93"/>
      <c r="W281" s="91"/>
      <c r="X281" s="91" t="str">
        <f>IF('SAISIE ASL'!G281=2,H281,"")</f>
        <v/>
      </c>
      <c r="Y281" s="91"/>
      <c r="Z281" s="91" t="str">
        <f>IF('SAISIE ASL'!G281=2,J281,"")</f>
        <v/>
      </c>
      <c r="AA281" s="91"/>
      <c r="AB281" s="91" t="str">
        <f>IF('SAISIE ASL'!G281=2,L281,"")</f>
        <v/>
      </c>
      <c r="AC281" s="92"/>
      <c r="AD281" s="93"/>
      <c r="AE281" s="91"/>
      <c r="AF281" s="91" t="str">
        <f>IF('SAISIE ASL'!G281=3,H281,"")</f>
        <v/>
      </c>
      <c r="AG281" s="91"/>
      <c r="AH281" s="91" t="str">
        <f>IF('SAISIE ASL'!G281=3,J281,"")</f>
        <v/>
      </c>
      <c r="AI281" s="91"/>
      <c r="AJ281" s="91" t="str">
        <f>IF('SAISIE ASL'!G281=3,L281,"")</f>
        <v/>
      </c>
      <c r="AK281" s="92"/>
      <c r="AL281" s="93"/>
      <c r="AM281" s="91"/>
      <c r="AN281" s="91" t="str">
        <f>IF('SAISIE ASL'!G281=4,H281,"")</f>
        <v/>
      </c>
      <c r="AO281" s="91"/>
      <c r="AP281" s="91" t="str">
        <f>IF('SAISIE ASL'!G281=4,J281,"")</f>
        <v/>
      </c>
      <c r="AQ281" s="91"/>
      <c r="AR281" s="91" t="str">
        <f>IF('SAISIE ASL'!G281=4,L281,"")</f>
        <v/>
      </c>
      <c r="AS281" s="92"/>
      <c r="AT281" s="93"/>
      <c r="AU281" s="89"/>
      <c r="AV281" s="91">
        <f>IF('SAISIE ASL'!G281=5,H281,"")</f>
        <v>3</v>
      </c>
      <c r="AW281" s="91"/>
      <c r="AX281" s="91">
        <f>IF('SAISIE ASL'!G281=5,J281,"")</f>
        <v>0</v>
      </c>
      <c r="AY281" s="91"/>
      <c r="AZ281" s="91">
        <f>IF('SAISIE ASL'!G281=5,L281,"")</f>
        <v>3</v>
      </c>
      <c r="BA281" s="92"/>
      <c r="BB281" s="93"/>
      <c r="BC281" s="89"/>
      <c r="BD281" s="91" t="str">
        <f>IF('SAISIE ASL'!A281=31,H281,"")</f>
        <v/>
      </c>
      <c r="BE281" s="91"/>
      <c r="BF281" s="91" t="str">
        <f>IF('SAISIE ASL'!A281=31,J281,"")</f>
        <v/>
      </c>
      <c r="BG281" s="91"/>
      <c r="BH281" s="91" t="str">
        <f>IF('SAISIE ASL'!A281=31,L281,"")</f>
        <v/>
      </c>
      <c r="BI281" s="92"/>
      <c r="BJ281" s="93"/>
      <c r="BK281" s="94"/>
      <c r="BL281" s="91" t="str">
        <f>IF('SAISIE ASL'!A281=32,H281,"")</f>
        <v/>
      </c>
      <c r="BM281" s="91"/>
      <c r="BN281" s="91" t="str">
        <f>IF('SAISIE ASL'!A281=32,J281,"")</f>
        <v/>
      </c>
      <c r="BO281" s="91"/>
      <c r="BP281" s="91" t="str">
        <f>IF('SAISIE ASL'!A281=32,L281,"")</f>
        <v/>
      </c>
      <c r="BQ281" s="92"/>
      <c r="BR281" s="93"/>
      <c r="BS281" s="85"/>
      <c r="BT281" s="91" t="str">
        <f>IF('SAISIE ASL'!A281=33,H281,"")</f>
        <v/>
      </c>
      <c r="BU281" s="91"/>
      <c r="BV281" s="91" t="str">
        <f>IF('SAISIE ASL'!A281=33,J281,"")</f>
        <v/>
      </c>
      <c r="BW281" s="91"/>
      <c r="BX281" s="91" t="str">
        <f>IF('SAISIE ASL'!A281=33,L281,"")</f>
        <v/>
      </c>
      <c r="BY281" s="92"/>
      <c r="BZ281" s="93"/>
    </row>
    <row r="282" spans="1:78" ht="15" x14ac:dyDescent="0.2">
      <c r="A282">
        <f>'SAISIE ASL'!J282</f>
        <v>26</v>
      </c>
      <c r="B282">
        <f>'SAISIE ASL'!K282</f>
        <v>242</v>
      </c>
      <c r="C282" t="str">
        <f>'SAISIE ASL'!L282</f>
        <v>Présence de lave-balles remplis d’eau régulièrement</v>
      </c>
      <c r="D282">
        <f>'SAISIE ASL'!M282</f>
        <v>3</v>
      </c>
      <c r="E282" t="str">
        <f>'SAISIE ASL'!N282</f>
        <v>OUI</v>
      </c>
      <c r="F282" s="89">
        <f>'SAISIE ASL'!M282</f>
        <v>3</v>
      </c>
      <c r="G282" s="89">
        <f>IF('SAISIE ASL'!N282="OUI",1,IF('SAISIE ASL'!N282="NON",0,IF('SAISIE ASL'!N282="Non Mesuré","",0)))</f>
        <v>1</v>
      </c>
      <c r="H282" s="89">
        <f>IF('SAISIE ASL'!N282&lt;&gt;"Non Mesuré",F282*G282,"")</f>
        <v>3</v>
      </c>
      <c r="I282" s="89"/>
      <c r="J282" s="89">
        <f>IF('SAISIE ASL'!N282="Non Mesuré",F282,0)</f>
        <v>0</v>
      </c>
      <c r="K282" s="89"/>
      <c r="L282" s="89">
        <f t="shared" si="19"/>
        <v>3</v>
      </c>
      <c r="M282" s="89"/>
      <c r="N282" s="90"/>
      <c r="O282" s="90"/>
      <c r="P282" s="91" t="str">
        <f>IF('SAISIE ASL'!G282=1,H282,"")</f>
        <v/>
      </c>
      <c r="Q282" s="91"/>
      <c r="R282" s="91" t="str">
        <f>IF('SAISIE ASL'!G282=1,J282,"")</f>
        <v/>
      </c>
      <c r="S282" s="91"/>
      <c r="T282" s="91" t="str">
        <f>IF('SAISIE ASL'!G282=1,L282,"")</f>
        <v/>
      </c>
      <c r="U282" s="92"/>
      <c r="V282" s="93"/>
      <c r="W282" s="91"/>
      <c r="X282" s="91" t="str">
        <f>IF('SAISIE ASL'!G282=2,H282,"")</f>
        <v/>
      </c>
      <c r="Y282" s="91"/>
      <c r="Z282" s="91" t="str">
        <f>IF('SAISIE ASL'!G282=2,J282,"")</f>
        <v/>
      </c>
      <c r="AA282" s="91"/>
      <c r="AB282" s="91" t="str">
        <f>IF('SAISIE ASL'!G282=2,L282,"")</f>
        <v/>
      </c>
      <c r="AC282" s="92"/>
      <c r="AD282" s="93"/>
      <c r="AE282" s="91"/>
      <c r="AF282" s="91" t="str">
        <f>IF('SAISIE ASL'!G282=3,H282,"")</f>
        <v/>
      </c>
      <c r="AG282" s="91"/>
      <c r="AH282" s="91" t="str">
        <f>IF('SAISIE ASL'!G282=3,J282,"")</f>
        <v/>
      </c>
      <c r="AI282" s="91"/>
      <c r="AJ282" s="91" t="str">
        <f>IF('SAISIE ASL'!G282=3,L282,"")</f>
        <v/>
      </c>
      <c r="AK282" s="92"/>
      <c r="AL282" s="93"/>
      <c r="AM282" s="91"/>
      <c r="AN282" s="91" t="str">
        <f>IF('SAISIE ASL'!G282=4,H282,"")</f>
        <v/>
      </c>
      <c r="AO282" s="91"/>
      <c r="AP282" s="91" t="str">
        <f>IF('SAISIE ASL'!G282=4,J282,"")</f>
        <v/>
      </c>
      <c r="AQ282" s="91"/>
      <c r="AR282" s="91" t="str">
        <f>IF('SAISIE ASL'!G282=4,L282,"")</f>
        <v/>
      </c>
      <c r="AS282" s="92"/>
      <c r="AT282" s="93"/>
      <c r="AU282" s="89"/>
      <c r="AV282" s="91">
        <f>IF('SAISIE ASL'!G282=5,H282,"")</f>
        <v>3</v>
      </c>
      <c r="AW282" s="91"/>
      <c r="AX282" s="91">
        <f>IF('SAISIE ASL'!G282=5,J282,"")</f>
        <v>0</v>
      </c>
      <c r="AY282" s="91"/>
      <c r="AZ282" s="91">
        <f>IF('SAISIE ASL'!G282=5,L282,"")</f>
        <v>3</v>
      </c>
      <c r="BA282" s="92"/>
      <c r="BB282" s="93"/>
      <c r="BC282" s="89"/>
      <c r="BD282" s="91" t="str">
        <f>IF('SAISIE ASL'!A282=31,H282,"")</f>
        <v/>
      </c>
      <c r="BE282" s="91"/>
      <c r="BF282" s="91" t="str">
        <f>IF('SAISIE ASL'!A282=31,J282,"")</f>
        <v/>
      </c>
      <c r="BG282" s="91"/>
      <c r="BH282" s="91" t="str">
        <f>IF('SAISIE ASL'!A282=31,L282,"")</f>
        <v/>
      </c>
      <c r="BI282" s="92"/>
      <c r="BJ282" s="93"/>
      <c r="BK282" s="94"/>
      <c r="BL282" s="91" t="str">
        <f>IF('SAISIE ASL'!A282=32,H282,"")</f>
        <v/>
      </c>
      <c r="BM282" s="91"/>
      <c r="BN282" s="91" t="str">
        <f>IF('SAISIE ASL'!A282=32,J282,"")</f>
        <v/>
      </c>
      <c r="BO282" s="91"/>
      <c r="BP282" s="91" t="str">
        <f>IF('SAISIE ASL'!A282=32,L282,"")</f>
        <v/>
      </c>
      <c r="BQ282" s="92"/>
      <c r="BR282" s="93"/>
      <c r="BS282" s="85"/>
      <c r="BT282" s="91" t="str">
        <f>IF('SAISIE ASL'!A282=33,H282,"")</f>
        <v/>
      </c>
      <c r="BU282" s="91"/>
      <c r="BV282" s="91" t="str">
        <f>IF('SAISIE ASL'!A282=33,J282,"")</f>
        <v/>
      </c>
      <c r="BW282" s="91"/>
      <c r="BX282" s="91" t="str">
        <f>IF('SAISIE ASL'!A282=33,L282,"")</f>
        <v/>
      </c>
      <c r="BY282" s="92"/>
      <c r="BZ282" s="93"/>
    </row>
    <row r="283" spans="1:78" ht="15" x14ac:dyDescent="0.2">
      <c r="A283">
        <f>'SAISIE ASL'!J283</f>
        <v>82</v>
      </c>
      <c r="B283">
        <f>'SAISIE ASL'!K283</f>
        <v>243</v>
      </c>
      <c r="C283" t="str">
        <f>'SAISIE ASL'!L283</f>
        <v>Présence de poubelles vidées régulièrement</v>
      </c>
      <c r="D283">
        <f>'SAISIE ASL'!M283</f>
        <v>3</v>
      </c>
      <c r="E283" t="str">
        <f>'SAISIE ASL'!N283</f>
        <v>OUI</v>
      </c>
      <c r="F283" s="89">
        <f>'SAISIE ASL'!M283</f>
        <v>3</v>
      </c>
      <c r="G283" s="89">
        <f>IF('SAISIE ASL'!N283="OUI",1,IF('SAISIE ASL'!N283="NON",0,IF('SAISIE ASL'!N283="Non Mesuré","",0)))</f>
        <v>1</v>
      </c>
      <c r="H283" s="89">
        <f>IF('SAISIE ASL'!N283&lt;&gt;"Non Mesuré",F283*G283,"")</f>
        <v>3</v>
      </c>
      <c r="I283" s="89"/>
      <c r="J283" s="89">
        <f>IF('SAISIE ASL'!N283="Non Mesuré",F283,0)</f>
        <v>0</v>
      </c>
      <c r="K283" s="89"/>
      <c r="L283" s="89">
        <f t="shared" si="19"/>
        <v>3</v>
      </c>
      <c r="M283" s="89"/>
      <c r="N283" s="90"/>
      <c r="O283" s="90"/>
      <c r="P283" s="91" t="str">
        <f>IF('SAISIE ASL'!G283=1,H283,"")</f>
        <v/>
      </c>
      <c r="Q283" s="91"/>
      <c r="R283" s="91" t="str">
        <f>IF('SAISIE ASL'!G283=1,J283,"")</f>
        <v/>
      </c>
      <c r="S283" s="91"/>
      <c r="T283" s="91" t="str">
        <f>IF('SAISIE ASL'!G283=1,L283,"")</f>
        <v/>
      </c>
      <c r="U283" s="92"/>
      <c r="V283" s="93"/>
      <c r="W283" s="91"/>
      <c r="X283" s="91" t="str">
        <f>IF('SAISIE ASL'!G283=2,H283,"")</f>
        <v/>
      </c>
      <c r="Y283" s="91"/>
      <c r="Z283" s="91" t="str">
        <f>IF('SAISIE ASL'!G283=2,J283,"")</f>
        <v/>
      </c>
      <c r="AA283" s="91"/>
      <c r="AB283" s="91" t="str">
        <f>IF('SAISIE ASL'!G283=2,L283,"")</f>
        <v/>
      </c>
      <c r="AC283" s="92"/>
      <c r="AD283" s="93"/>
      <c r="AE283" s="91"/>
      <c r="AF283" s="91" t="str">
        <f>IF('SAISIE ASL'!G283=3,H283,"")</f>
        <v/>
      </c>
      <c r="AG283" s="91"/>
      <c r="AH283" s="91" t="str">
        <f>IF('SAISIE ASL'!G283=3,J283,"")</f>
        <v/>
      </c>
      <c r="AI283" s="91"/>
      <c r="AJ283" s="91" t="str">
        <f>IF('SAISIE ASL'!G283=3,L283,"")</f>
        <v/>
      </c>
      <c r="AK283" s="92"/>
      <c r="AL283" s="93"/>
      <c r="AM283" s="91"/>
      <c r="AN283" s="91" t="str">
        <f>IF('SAISIE ASL'!G283=4,H283,"")</f>
        <v/>
      </c>
      <c r="AO283" s="91"/>
      <c r="AP283" s="91" t="str">
        <f>IF('SAISIE ASL'!G283=4,J283,"")</f>
        <v/>
      </c>
      <c r="AQ283" s="91"/>
      <c r="AR283" s="91" t="str">
        <f>IF('SAISIE ASL'!G283=4,L283,"")</f>
        <v/>
      </c>
      <c r="AS283" s="92"/>
      <c r="AT283" s="93"/>
      <c r="AU283" s="89"/>
      <c r="AV283" s="91">
        <f>IF('SAISIE ASL'!G283=5,H283,"")</f>
        <v>3</v>
      </c>
      <c r="AW283" s="91"/>
      <c r="AX283" s="91">
        <f>IF('SAISIE ASL'!G283=5,J283,"")</f>
        <v>0</v>
      </c>
      <c r="AY283" s="91"/>
      <c r="AZ283" s="91">
        <f>IF('SAISIE ASL'!G283=5,L283,"")</f>
        <v>3</v>
      </c>
      <c r="BA283" s="92"/>
      <c r="BB283" s="93"/>
      <c r="BC283" s="89"/>
      <c r="BD283" s="91" t="str">
        <f>IF('SAISIE ASL'!A283=31,H283,"")</f>
        <v/>
      </c>
      <c r="BE283" s="91"/>
      <c r="BF283" s="91" t="str">
        <f>IF('SAISIE ASL'!A283=31,J283,"")</f>
        <v/>
      </c>
      <c r="BG283" s="91"/>
      <c r="BH283" s="91" t="str">
        <f>IF('SAISIE ASL'!A283=31,L283,"")</f>
        <v/>
      </c>
      <c r="BI283" s="92"/>
      <c r="BJ283" s="93"/>
      <c r="BK283" s="94"/>
      <c r="BL283" s="91" t="str">
        <f>IF('SAISIE ASL'!A283=32,H283,"")</f>
        <v/>
      </c>
      <c r="BM283" s="91"/>
      <c r="BN283" s="91" t="str">
        <f>IF('SAISIE ASL'!A283=32,J283,"")</f>
        <v/>
      </c>
      <c r="BO283" s="91"/>
      <c r="BP283" s="91" t="str">
        <f>IF('SAISIE ASL'!A283=32,L283,"")</f>
        <v/>
      </c>
      <c r="BQ283" s="92"/>
      <c r="BR283" s="93"/>
      <c r="BS283" s="85"/>
      <c r="BT283" s="91" t="str">
        <f>IF('SAISIE ASL'!A283=33,H283,"")</f>
        <v/>
      </c>
      <c r="BU283" s="91"/>
      <c r="BV283" s="91" t="str">
        <f>IF('SAISIE ASL'!A283=33,J283,"")</f>
        <v/>
      </c>
      <c r="BW283" s="91"/>
      <c r="BX283" s="91" t="str">
        <f>IF('SAISIE ASL'!A283=33,L283,"")</f>
        <v/>
      </c>
      <c r="BY283" s="92"/>
      <c r="BZ283" s="93"/>
    </row>
    <row r="284" spans="1:78" ht="15" x14ac:dyDescent="0.2">
      <c r="A284">
        <f>'SAISIE ASL'!J284</f>
        <v>26</v>
      </c>
      <c r="B284">
        <f>'SAISIE ASL'!K284</f>
        <v>244</v>
      </c>
      <c r="C284" t="str">
        <f>'SAISIE ASL'!L284</f>
        <v>Du matériel d'entretien est mis à disposition sur le parcours.</v>
      </c>
      <c r="D284">
        <f>'SAISIE ASL'!M284</f>
        <v>3</v>
      </c>
      <c r="E284" t="str">
        <f>'SAISIE ASL'!N284</f>
        <v>OUI</v>
      </c>
      <c r="F284" s="89">
        <f>'SAISIE ASL'!M284</f>
        <v>3</v>
      </c>
      <c r="G284" s="89">
        <f>IF('SAISIE ASL'!N284="OUI",1,IF('SAISIE ASL'!N284="NON",0,IF('SAISIE ASL'!N284="Non Mesuré","",0)))</f>
        <v>1</v>
      </c>
      <c r="H284" s="89">
        <f>IF('SAISIE ASL'!N284&lt;&gt;"Non Mesuré",F284*G284,"")</f>
        <v>3</v>
      </c>
      <c r="I284" s="89"/>
      <c r="J284" s="89">
        <f>IF('SAISIE ASL'!N284="Non Mesuré",F284,0)</f>
        <v>0</v>
      </c>
      <c r="K284" s="89"/>
      <c r="L284" s="89">
        <f t="shared" si="19"/>
        <v>3</v>
      </c>
      <c r="M284" s="89"/>
      <c r="N284" s="90"/>
      <c r="O284" s="90"/>
      <c r="P284" s="91" t="str">
        <f>IF('SAISIE ASL'!G284=1,H284,"")</f>
        <v/>
      </c>
      <c r="Q284" s="91"/>
      <c r="R284" s="91" t="str">
        <f>IF('SAISIE ASL'!G284=1,J284,"")</f>
        <v/>
      </c>
      <c r="S284" s="91"/>
      <c r="T284" s="91" t="str">
        <f>IF('SAISIE ASL'!G284=1,L284,"")</f>
        <v/>
      </c>
      <c r="U284" s="92"/>
      <c r="V284" s="93"/>
      <c r="W284" s="91"/>
      <c r="X284" s="91" t="str">
        <f>IF('SAISIE ASL'!G284=2,H284,"")</f>
        <v/>
      </c>
      <c r="Y284" s="91"/>
      <c r="Z284" s="91" t="str">
        <f>IF('SAISIE ASL'!G284=2,J284,"")</f>
        <v/>
      </c>
      <c r="AA284" s="91"/>
      <c r="AB284" s="91" t="str">
        <f>IF('SAISIE ASL'!G284=2,L284,"")</f>
        <v/>
      </c>
      <c r="AC284" s="92"/>
      <c r="AD284" s="93"/>
      <c r="AE284" s="91"/>
      <c r="AF284" s="91" t="str">
        <f>IF('SAISIE ASL'!G284=3,H284,"")</f>
        <v/>
      </c>
      <c r="AG284" s="91"/>
      <c r="AH284" s="91" t="str">
        <f>IF('SAISIE ASL'!G284=3,J284,"")</f>
        <v/>
      </c>
      <c r="AI284" s="91"/>
      <c r="AJ284" s="91" t="str">
        <f>IF('SAISIE ASL'!G284=3,L284,"")</f>
        <v/>
      </c>
      <c r="AK284" s="92"/>
      <c r="AL284" s="93"/>
      <c r="AM284" s="91"/>
      <c r="AN284" s="91" t="str">
        <f>IF('SAISIE ASL'!G284=4,H284,"")</f>
        <v/>
      </c>
      <c r="AO284" s="91"/>
      <c r="AP284" s="91" t="str">
        <f>IF('SAISIE ASL'!G284=4,J284,"")</f>
        <v/>
      </c>
      <c r="AQ284" s="91"/>
      <c r="AR284" s="91" t="str">
        <f>IF('SAISIE ASL'!G284=4,L284,"")</f>
        <v/>
      </c>
      <c r="AS284" s="92"/>
      <c r="AT284" s="93"/>
      <c r="AU284" s="89"/>
      <c r="AV284" s="91">
        <f>IF('SAISIE ASL'!G284=5,H284,"")</f>
        <v>3</v>
      </c>
      <c r="AW284" s="91"/>
      <c r="AX284" s="91">
        <f>IF('SAISIE ASL'!G284=5,J284,"")</f>
        <v>0</v>
      </c>
      <c r="AY284" s="91"/>
      <c r="AZ284" s="91">
        <f>IF('SAISIE ASL'!G284=5,L284,"")</f>
        <v>3</v>
      </c>
      <c r="BA284" s="92"/>
      <c r="BB284" s="93"/>
      <c r="BC284" s="89"/>
      <c r="BD284" s="91" t="str">
        <f>IF('SAISIE ASL'!A284=31,H284,"")</f>
        <v/>
      </c>
      <c r="BE284" s="91"/>
      <c r="BF284" s="91" t="str">
        <f>IF('SAISIE ASL'!A284=31,J284,"")</f>
        <v/>
      </c>
      <c r="BG284" s="91"/>
      <c r="BH284" s="91" t="str">
        <f>IF('SAISIE ASL'!A284=31,L284,"")</f>
        <v/>
      </c>
      <c r="BI284" s="92"/>
      <c r="BJ284" s="93"/>
      <c r="BK284" s="94"/>
      <c r="BL284" s="91" t="str">
        <f>IF('SAISIE ASL'!A284=32,H284,"")</f>
        <v/>
      </c>
      <c r="BM284" s="91"/>
      <c r="BN284" s="91" t="str">
        <f>IF('SAISIE ASL'!A284=32,J284,"")</f>
        <v/>
      </c>
      <c r="BO284" s="91"/>
      <c r="BP284" s="91" t="str">
        <f>IF('SAISIE ASL'!A284=32,L284,"")</f>
        <v/>
      </c>
      <c r="BQ284" s="92"/>
      <c r="BR284" s="93"/>
      <c r="BS284" s="85"/>
      <c r="BT284" s="91" t="str">
        <f>IF('SAISIE ASL'!A284=33,H284,"")</f>
        <v/>
      </c>
      <c r="BU284" s="91"/>
      <c r="BV284" s="91" t="str">
        <f>IF('SAISIE ASL'!A284=33,J284,"")</f>
        <v/>
      </c>
      <c r="BW284" s="91"/>
      <c r="BX284" s="91" t="str">
        <f>IF('SAISIE ASL'!A284=33,L284,"")</f>
        <v/>
      </c>
      <c r="BY284" s="92"/>
      <c r="BZ284" s="93"/>
    </row>
    <row r="285" spans="1:78" ht="15" x14ac:dyDescent="0.2">
      <c r="A285">
        <f>'SAISIE ASL'!J285</f>
        <v>82</v>
      </c>
      <c r="B285">
        <f>'SAISIE ASL'!K285</f>
        <v>245</v>
      </c>
      <c r="C285" t="str">
        <f>'SAISIE ASL'!L285</f>
        <v>Présence d’une signalétique générale du parcours de Golf</v>
      </c>
      <c r="D285">
        <f>'SAISIE ASL'!M285</f>
        <v>3</v>
      </c>
      <c r="E285" t="str">
        <f>'SAISIE ASL'!N285</f>
        <v>OUI</v>
      </c>
      <c r="F285" s="89">
        <f>'SAISIE ASL'!M285</f>
        <v>3</v>
      </c>
      <c r="G285" s="89">
        <f>IF('SAISIE ASL'!N285="OUI",1,IF('SAISIE ASL'!N285="NON",0,IF('SAISIE ASL'!N285="Non Mesuré","",0)))</f>
        <v>1</v>
      </c>
      <c r="H285" s="89">
        <f>IF('SAISIE ASL'!N285&lt;&gt;"Non Mesuré",F285*G285,"")</f>
        <v>3</v>
      </c>
      <c r="I285" s="89"/>
      <c r="J285" s="89">
        <f>IF('SAISIE ASL'!N285="Non Mesuré",F285,0)</f>
        <v>0</v>
      </c>
      <c r="K285" s="89"/>
      <c r="L285" s="89">
        <f t="shared" si="19"/>
        <v>3</v>
      </c>
      <c r="M285" s="89"/>
      <c r="N285" s="90"/>
      <c r="O285" s="90"/>
      <c r="P285" s="91" t="str">
        <f>IF('SAISIE ASL'!G285=1,H285,"")</f>
        <v/>
      </c>
      <c r="Q285" s="91"/>
      <c r="R285" s="91" t="str">
        <f>IF('SAISIE ASL'!G285=1,J285,"")</f>
        <v/>
      </c>
      <c r="S285" s="91"/>
      <c r="T285" s="91" t="str">
        <f>IF('SAISIE ASL'!G285=1,L285,"")</f>
        <v/>
      </c>
      <c r="U285" s="92"/>
      <c r="V285" s="93"/>
      <c r="W285" s="91"/>
      <c r="X285" s="91" t="str">
        <f>IF('SAISIE ASL'!G285=2,H285,"")</f>
        <v/>
      </c>
      <c r="Y285" s="91"/>
      <c r="Z285" s="91" t="str">
        <f>IF('SAISIE ASL'!G285=2,J285,"")</f>
        <v/>
      </c>
      <c r="AA285" s="91"/>
      <c r="AB285" s="91" t="str">
        <f>IF('SAISIE ASL'!G285=2,L285,"")</f>
        <v/>
      </c>
      <c r="AC285" s="92"/>
      <c r="AD285" s="93"/>
      <c r="AE285" s="91"/>
      <c r="AF285" s="91" t="str">
        <f>IF('SAISIE ASL'!G285=3,H285,"")</f>
        <v/>
      </c>
      <c r="AG285" s="91"/>
      <c r="AH285" s="91" t="str">
        <f>IF('SAISIE ASL'!G285=3,J285,"")</f>
        <v/>
      </c>
      <c r="AI285" s="91"/>
      <c r="AJ285" s="91" t="str">
        <f>IF('SAISIE ASL'!G285=3,L285,"")</f>
        <v/>
      </c>
      <c r="AK285" s="92"/>
      <c r="AL285" s="93"/>
      <c r="AM285" s="91"/>
      <c r="AN285" s="91" t="str">
        <f>IF('SAISIE ASL'!G285=4,H285,"")</f>
        <v/>
      </c>
      <c r="AO285" s="91"/>
      <c r="AP285" s="91" t="str">
        <f>IF('SAISIE ASL'!G285=4,J285,"")</f>
        <v/>
      </c>
      <c r="AQ285" s="91"/>
      <c r="AR285" s="91" t="str">
        <f>IF('SAISIE ASL'!G285=4,L285,"")</f>
        <v/>
      </c>
      <c r="AS285" s="92"/>
      <c r="AT285" s="93"/>
      <c r="AU285" s="89"/>
      <c r="AV285" s="91">
        <f>IF('SAISIE ASL'!G285=5,H285,"")</f>
        <v>3</v>
      </c>
      <c r="AW285" s="91"/>
      <c r="AX285" s="91">
        <f>IF('SAISIE ASL'!G285=5,J285,"")</f>
        <v>0</v>
      </c>
      <c r="AY285" s="91"/>
      <c r="AZ285" s="91">
        <f>IF('SAISIE ASL'!G285=5,L285,"")</f>
        <v>3</v>
      </c>
      <c r="BA285" s="92"/>
      <c r="BB285" s="93"/>
      <c r="BC285" s="89"/>
      <c r="BD285" s="91" t="str">
        <f>IF('SAISIE ASL'!A285=31,H285,"")</f>
        <v/>
      </c>
      <c r="BE285" s="91"/>
      <c r="BF285" s="91" t="str">
        <f>IF('SAISIE ASL'!A285=31,J285,"")</f>
        <v/>
      </c>
      <c r="BG285" s="91"/>
      <c r="BH285" s="91" t="str">
        <f>IF('SAISIE ASL'!A285=31,L285,"")</f>
        <v/>
      </c>
      <c r="BI285" s="92"/>
      <c r="BJ285" s="93"/>
      <c r="BK285" s="94"/>
      <c r="BL285" s="91" t="str">
        <f>IF('SAISIE ASL'!A285=32,H285,"")</f>
        <v/>
      </c>
      <c r="BM285" s="91"/>
      <c r="BN285" s="91" t="str">
        <f>IF('SAISIE ASL'!A285=32,J285,"")</f>
        <v/>
      </c>
      <c r="BO285" s="91"/>
      <c r="BP285" s="91" t="str">
        <f>IF('SAISIE ASL'!A285=32,L285,"")</f>
        <v/>
      </c>
      <c r="BQ285" s="92"/>
      <c r="BR285" s="93"/>
      <c r="BS285" s="85"/>
      <c r="BT285" s="91" t="str">
        <f>IF('SAISIE ASL'!A285=33,H285,"")</f>
        <v/>
      </c>
      <c r="BU285" s="91"/>
      <c r="BV285" s="91" t="str">
        <f>IF('SAISIE ASL'!A285=33,J285,"")</f>
        <v/>
      </c>
      <c r="BW285" s="91"/>
      <c r="BX285" s="91" t="str">
        <f>IF('SAISIE ASL'!A285=33,L285,"")</f>
        <v/>
      </c>
      <c r="BY285" s="92"/>
      <c r="BZ285" s="93"/>
    </row>
    <row r="286" spans="1:78" ht="15" x14ac:dyDescent="0.2">
      <c r="A286">
        <f>'SAISIE ASL'!J286</f>
        <v>26</v>
      </c>
      <c r="B286">
        <f>'SAISIE ASL'!K286</f>
        <v>246</v>
      </c>
      <c r="C286" t="str">
        <f>'SAISIE ASL'!L286</f>
        <v xml:space="preserve">Présence d’une signalétique sur les départs de chaque trou </v>
      </c>
      <c r="D286">
        <f>'SAISIE ASL'!M286</f>
        <v>3</v>
      </c>
      <c r="E286" t="str">
        <f>'SAISIE ASL'!N286</f>
        <v>OUI</v>
      </c>
      <c r="F286" s="89">
        <f>'SAISIE ASL'!M286</f>
        <v>3</v>
      </c>
      <c r="G286" s="89">
        <f>IF('SAISIE ASL'!N286="OUI",1,IF('SAISIE ASL'!N286="NON",0,IF('SAISIE ASL'!N286="Non Mesuré","",0)))</f>
        <v>1</v>
      </c>
      <c r="H286" s="89">
        <f>IF('SAISIE ASL'!N286&lt;&gt;"Non Mesuré",F286*G286,"")</f>
        <v>3</v>
      </c>
      <c r="I286" s="89"/>
      <c r="J286" s="89">
        <f>IF('SAISIE ASL'!N286="Non Mesuré",F286,0)</f>
        <v>0</v>
      </c>
      <c r="K286" s="89"/>
      <c r="L286" s="89">
        <f t="shared" si="19"/>
        <v>3</v>
      </c>
      <c r="M286" s="89"/>
      <c r="N286" s="90"/>
      <c r="O286" s="90"/>
      <c r="P286" s="91" t="str">
        <f>IF('SAISIE ASL'!G286=1,H286,"")</f>
        <v/>
      </c>
      <c r="Q286" s="91"/>
      <c r="R286" s="91" t="str">
        <f>IF('SAISIE ASL'!G286=1,J286,"")</f>
        <v/>
      </c>
      <c r="S286" s="91"/>
      <c r="T286" s="91" t="str">
        <f>IF('SAISIE ASL'!G286=1,L286,"")</f>
        <v/>
      </c>
      <c r="U286" s="92"/>
      <c r="V286" s="93"/>
      <c r="W286" s="91"/>
      <c r="X286" s="91" t="str">
        <f>IF('SAISIE ASL'!G286=2,H286,"")</f>
        <v/>
      </c>
      <c r="Y286" s="91"/>
      <c r="Z286" s="91" t="str">
        <f>IF('SAISIE ASL'!G286=2,J286,"")</f>
        <v/>
      </c>
      <c r="AA286" s="91"/>
      <c r="AB286" s="91" t="str">
        <f>IF('SAISIE ASL'!G286=2,L286,"")</f>
        <v/>
      </c>
      <c r="AC286" s="92"/>
      <c r="AD286" s="93"/>
      <c r="AE286" s="91"/>
      <c r="AF286" s="91" t="str">
        <f>IF('SAISIE ASL'!G286=3,H286,"")</f>
        <v/>
      </c>
      <c r="AG286" s="91"/>
      <c r="AH286" s="91" t="str">
        <f>IF('SAISIE ASL'!G286=3,J286,"")</f>
        <v/>
      </c>
      <c r="AI286" s="91"/>
      <c r="AJ286" s="91" t="str">
        <f>IF('SAISIE ASL'!G286=3,L286,"")</f>
        <v/>
      </c>
      <c r="AK286" s="92"/>
      <c r="AL286" s="93"/>
      <c r="AM286" s="91"/>
      <c r="AN286" s="91" t="str">
        <f>IF('SAISIE ASL'!G286=4,H286,"")</f>
        <v/>
      </c>
      <c r="AO286" s="91"/>
      <c r="AP286" s="91" t="str">
        <f>IF('SAISIE ASL'!G286=4,J286,"")</f>
        <v/>
      </c>
      <c r="AQ286" s="91"/>
      <c r="AR286" s="91" t="str">
        <f>IF('SAISIE ASL'!G286=4,L286,"")</f>
        <v/>
      </c>
      <c r="AS286" s="92"/>
      <c r="AT286" s="93"/>
      <c r="AU286" s="89"/>
      <c r="AV286" s="91">
        <f>IF('SAISIE ASL'!G286=5,H286,"")</f>
        <v>3</v>
      </c>
      <c r="AW286" s="91"/>
      <c r="AX286" s="91">
        <f>IF('SAISIE ASL'!G286=5,J286,"")</f>
        <v>0</v>
      </c>
      <c r="AY286" s="91"/>
      <c r="AZ286" s="91">
        <f>IF('SAISIE ASL'!G286=5,L286,"")</f>
        <v>3</v>
      </c>
      <c r="BA286" s="92"/>
      <c r="BB286" s="93"/>
      <c r="BC286" s="89"/>
      <c r="BD286" s="91" t="str">
        <f>IF('SAISIE ASL'!A286=31,H286,"")</f>
        <v/>
      </c>
      <c r="BE286" s="91"/>
      <c r="BF286" s="91" t="str">
        <f>IF('SAISIE ASL'!A286=31,J286,"")</f>
        <v/>
      </c>
      <c r="BG286" s="91"/>
      <c r="BH286" s="91" t="str">
        <f>IF('SAISIE ASL'!A286=31,L286,"")</f>
        <v/>
      </c>
      <c r="BI286" s="92"/>
      <c r="BJ286" s="93"/>
      <c r="BK286" s="94"/>
      <c r="BL286" s="91" t="str">
        <f>IF('SAISIE ASL'!A286=32,H286,"")</f>
        <v/>
      </c>
      <c r="BM286" s="91"/>
      <c r="BN286" s="91" t="str">
        <f>IF('SAISIE ASL'!A286=32,J286,"")</f>
        <v/>
      </c>
      <c r="BO286" s="91"/>
      <c r="BP286" s="91" t="str">
        <f>IF('SAISIE ASL'!A286=32,L286,"")</f>
        <v/>
      </c>
      <c r="BQ286" s="92"/>
      <c r="BR286" s="93"/>
      <c r="BS286" s="85"/>
      <c r="BT286" s="91" t="str">
        <f>IF('SAISIE ASL'!A286=33,H286,"")</f>
        <v/>
      </c>
      <c r="BU286" s="91"/>
      <c r="BV286" s="91" t="str">
        <f>IF('SAISIE ASL'!A286=33,J286,"")</f>
        <v/>
      </c>
      <c r="BW286" s="91"/>
      <c r="BX286" s="91" t="str">
        <f>IF('SAISIE ASL'!A286=33,L286,"")</f>
        <v/>
      </c>
      <c r="BY286" s="92"/>
      <c r="BZ286" s="93"/>
    </row>
    <row r="287" spans="1:78" ht="15" x14ac:dyDescent="0.2">
      <c r="A287">
        <f>'SAISIE ASL'!J287</f>
        <v>82</v>
      </c>
      <c r="B287">
        <f>'SAISIE ASL'!K287</f>
        <v>247</v>
      </c>
      <c r="C287" t="str">
        <f>'SAISIE ASL'!L287</f>
        <v>Présence de repères de jeu sur chaque trou (distances au sol ou sur les côtés)</v>
      </c>
      <c r="D287">
        <f>'SAISIE ASL'!M287</f>
        <v>3</v>
      </c>
      <c r="E287" t="str">
        <f>'SAISIE ASL'!N287</f>
        <v>OUI</v>
      </c>
      <c r="F287" s="89">
        <f>'SAISIE ASL'!M287</f>
        <v>3</v>
      </c>
      <c r="G287" s="89">
        <f>IF('SAISIE ASL'!N287="OUI",1,IF('SAISIE ASL'!N287="NON",0,IF('SAISIE ASL'!N287="Non Mesuré","",0)))</f>
        <v>1</v>
      </c>
      <c r="H287" s="89">
        <f>IF('SAISIE ASL'!N287&lt;&gt;"Non Mesuré",F287*G287,"")</f>
        <v>3</v>
      </c>
      <c r="I287" s="89"/>
      <c r="J287" s="89">
        <f>IF('SAISIE ASL'!N287="Non Mesuré",F287,0)</f>
        <v>0</v>
      </c>
      <c r="K287" s="89"/>
      <c r="L287" s="89">
        <f t="shared" si="19"/>
        <v>3</v>
      </c>
      <c r="M287" s="89"/>
      <c r="N287" s="90"/>
      <c r="O287" s="90"/>
      <c r="P287" s="91" t="str">
        <f>IF('SAISIE ASL'!G287=1,H287,"")</f>
        <v/>
      </c>
      <c r="Q287" s="91"/>
      <c r="R287" s="91" t="str">
        <f>IF('SAISIE ASL'!G287=1,J287,"")</f>
        <v/>
      </c>
      <c r="S287" s="91"/>
      <c r="T287" s="91" t="str">
        <f>IF('SAISIE ASL'!G287=1,L287,"")</f>
        <v/>
      </c>
      <c r="U287" s="92"/>
      <c r="V287" s="93"/>
      <c r="W287" s="91"/>
      <c r="X287" s="91" t="str">
        <f>IF('SAISIE ASL'!G287=2,H287,"")</f>
        <v/>
      </c>
      <c r="Y287" s="91"/>
      <c r="Z287" s="91" t="str">
        <f>IF('SAISIE ASL'!G287=2,J287,"")</f>
        <v/>
      </c>
      <c r="AA287" s="91"/>
      <c r="AB287" s="91" t="str">
        <f>IF('SAISIE ASL'!G287=2,L287,"")</f>
        <v/>
      </c>
      <c r="AC287" s="92"/>
      <c r="AD287" s="93"/>
      <c r="AE287" s="91"/>
      <c r="AF287" s="91" t="str">
        <f>IF('SAISIE ASL'!G287=3,H287,"")</f>
        <v/>
      </c>
      <c r="AG287" s="91"/>
      <c r="AH287" s="91" t="str">
        <f>IF('SAISIE ASL'!G287=3,J287,"")</f>
        <v/>
      </c>
      <c r="AI287" s="91"/>
      <c r="AJ287" s="91" t="str">
        <f>IF('SAISIE ASL'!G287=3,L287,"")</f>
        <v/>
      </c>
      <c r="AK287" s="92"/>
      <c r="AL287" s="93"/>
      <c r="AM287" s="91"/>
      <c r="AN287" s="91" t="str">
        <f>IF('SAISIE ASL'!G287=4,H287,"")</f>
        <v/>
      </c>
      <c r="AO287" s="91"/>
      <c r="AP287" s="91" t="str">
        <f>IF('SAISIE ASL'!G287=4,J287,"")</f>
        <v/>
      </c>
      <c r="AQ287" s="91"/>
      <c r="AR287" s="91" t="str">
        <f>IF('SAISIE ASL'!G287=4,L287,"")</f>
        <v/>
      </c>
      <c r="AS287" s="92"/>
      <c r="AT287" s="93"/>
      <c r="AU287" s="89"/>
      <c r="AV287" s="91">
        <f>IF('SAISIE ASL'!G287=5,H287,"")</f>
        <v>3</v>
      </c>
      <c r="AW287" s="91"/>
      <c r="AX287" s="91">
        <f>IF('SAISIE ASL'!G287=5,J287,"")</f>
        <v>0</v>
      </c>
      <c r="AY287" s="91"/>
      <c r="AZ287" s="91">
        <f>IF('SAISIE ASL'!G287=5,L287,"")</f>
        <v>3</v>
      </c>
      <c r="BA287" s="92"/>
      <c r="BB287" s="93"/>
      <c r="BC287" s="89"/>
      <c r="BD287" s="91" t="str">
        <f>IF('SAISIE ASL'!A287=31,H287,"")</f>
        <v/>
      </c>
      <c r="BE287" s="91"/>
      <c r="BF287" s="91" t="str">
        <f>IF('SAISIE ASL'!A287=31,J287,"")</f>
        <v/>
      </c>
      <c r="BG287" s="91"/>
      <c r="BH287" s="91" t="str">
        <f>IF('SAISIE ASL'!A287=31,L287,"")</f>
        <v/>
      </c>
      <c r="BI287" s="92"/>
      <c r="BJ287" s="93"/>
      <c r="BK287" s="94"/>
      <c r="BL287" s="91" t="str">
        <f>IF('SAISIE ASL'!A287=32,H287,"")</f>
        <v/>
      </c>
      <c r="BM287" s="91"/>
      <c r="BN287" s="91" t="str">
        <f>IF('SAISIE ASL'!A287=32,J287,"")</f>
        <v/>
      </c>
      <c r="BO287" s="91"/>
      <c r="BP287" s="91" t="str">
        <f>IF('SAISIE ASL'!A287=32,L287,"")</f>
        <v/>
      </c>
      <c r="BQ287" s="92"/>
      <c r="BR287" s="93"/>
      <c r="BS287" s="85"/>
      <c r="BT287" s="91" t="str">
        <f>IF('SAISIE ASL'!A287=33,H287,"")</f>
        <v/>
      </c>
      <c r="BU287" s="91"/>
      <c r="BV287" s="91" t="str">
        <f>IF('SAISIE ASL'!A287=33,J287,"")</f>
        <v/>
      </c>
      <c r="BW287" s="91"/>
      <c r="BX287" s="91" t="str">
        <f>IF('SAISIE ASL'!A287=33,L287,"")</f>
        <v/>
      </c>
      <c r="BY287" s="92"/>
      <c r="BZ287" s="93"/>
    </row>
    <row r="288" spans="1:78" ht="15" x14ac:dyDescent="0.2">
      <c r="A288">
        <f>'SAISIE ASL'!J288</f>
        <v>82</v>
      </c>
      <c r="B288">
        <f>'SAISIE ASL'!K288</f>
        <v>248</v>
      </c>
      <c r="C288" t="str">
        <f>'SAISIE ASL'!L288</f>
        <v>La hauteur ou la fréquence des tontes est conforme</v>
      </c>
      <c r="D288">
        <f>'SAISIE ASL'!M288</f>
        <v>9</v>
      </c>
      <c r="E288" t="str">
        <f>'SAISIE ASL'!N288</f>
        <v>OUI</v>
      </c>
      <c r="F288" s="89">
        <f>'SAISIE ASL'!M288</f>
        <v>9</v>
      </c>
      <c r="G288" s="89">
        <f>IF('SAISIE ASL'!N288="OUI",1,IF('SAISIE ASL'!N288="NON",0,IF('SAISIE ASL'!N288="Non Mesuré","",0)))</f>
        <v>1</v>
      </c>
      <c r="H288" s="89">
        <f>IF('SAISIE ASL'!N288&lt;&gt;"Non Mesuré",F288*G288,"")</f>
        <v>9</v>
      </c>
      <c r="I288" s="89"/>
      <c r="J288" s="89">
        <f>IF('SAISIE ASL'!N288="Non Mesuré",F288,0)</f>
        <v>0</v>
      </c>
      <c r="K288" s="89"/>
      <c r="L288" s="89">
        <f t="shared" si="19"/>
        <v>9</v>
      </c>
      <c r="M288" s="89"/>
      <c r="N288" s="90"/>
      <c r="O288" s="90"/>
      <c r="P288" s="91" t="str">
        <f>IF('SAISIE ASL'!G288=1,H288,"")</f>
        <v/>
      </c>
      <c r="Q288" s="91"/>
      <c r="R288" s="91" t="str">
        <f>IF('SAISIE ASL'!G288=1,J288,"")</f>
        <v/>
      </c>
      <c r="S288" s="91"/>
      <c r="T288" s="91" t="str">
        <f>IF('SAISIE ASL'!G288=1,L288,"")</f>
        <v/>
      </c>
      <c r="U288" s="92"/>
      <c r="V288" s="93"/>
      <c r="W288" s="91"/>
      <c r="X288" s="91" t="str">
        <f>IF('SAISIE ASL'!G288=2,H288,"")</f>
        <v/>
      </c>
      <c r="Y288" s="91"/>
      <c r="Z288" s="91" t="str">
        <f>IF('SAISIE ASL'!G288=2,J288,"")</f>
        <v/>
      </c>
      <c r="AA288" s="91"/>
      <c r="AB288" s="91" t="str">
        <f>IF('SAISIE ASL'!G288=2,L288,"")</f>
        <v/>
      </c>
      <c r="AC288" s="92"/>
      <c r="AD288" s="93"/>
      <c r="AE288" s="91"/>
      <c r="AF288" s="91" t="str">
        <f>IF('SAISIE ASL'!G288=3,H288,"")</f>
        <v/>
      </c>
      <c r="AG288" s="91"/>
      <c r="AH288" s="91" t="str">
        <f>IF('SAISIE ASL'!G288=3,J288,"")</f>
        <v/>
      </c>
      <c r="AI288" s="91"/>
      <c r="AJ288" s="91" t="str">
        <f>IF('SAISIE ASL'!G288=3,L288,"")</f>
        <v/>
      </c>
      <c r="AK288" s="92"/>
      <c r="AL288" s="93"/>
      <c r="AM288" s="91"/>
      <c r="AN288" s="91" t="str">
        <f>IF('SAISIE ASL'!G288=4,H288,"")</f>
        <v/>
      </c>
      <c r="AO288" s="91"/>
      <c r="AP288" s="91" t="str">
        <f>IF('SAISIE ASL'!G288=4,J288,"")</f>
        <v/>
      </c>
      <c r="AQ288" s="91"/>
      <c r="AR288" s="91" t="str">
        <f>IF('SAISIE ASL'!G288=4,L288,"")</f>
        <v/>
      </c>
      <c r="AS288" s="92"/>
      <c r="AT288" s="93"/>
      <c r="AU288" s="89"/>
      <c r="AV288" s="91">
        <f>IF('SAISIE ASL'!G288=5,H288,"")</f>
        <v>9</v>
      </c>
      <c r="AW288" s="91"/>
      <c r="AX288" s="91">
        <f>IF('SAISIE ASL'!G288=5,J288,"")</f>
        <v>0</v>
      </c>
      <c r="AY288" s="91"/>
      <c r="AZ288" s="91">
        <f>IF('SAISIE ASL'!G288=5,L288,"")</f>
        <v>9</v>
      </c>
      <c r="BA288" s="92"/>
      <c r="BB288" s="93"/>
      <c r="BC288" s="89"/>
      <c r="BD288" s="91" t="str">
        <f>IF('SAISIE ASL'!A288=31,H288,"")</f>
        <v/>
      </c>
      <c r="BE288" s="91"/>
      <c r="BF288" s="91" t="str">
        <f>IF('SAISIE ASL'!A288=31,J288,"")</f>
        <v/>
      </c>
      <c r="BG288" s="91"/>
      <c r="BH288" s="91" t="str">
        <f>IF('SAISIE ASL'!A288=31,L288,"")</f>
        <v/>
      </c>
      <c r="BI288" s="92"/>
      <c r="BJ288" s="93"/>
      <c r="BK288" s="94"/>
      <c r="BL288" s="91" t="str">
        <f>IF('SAISIE ASL'!A288=32,H288,"")</f>
        <v/>
      </c>
      <c r="BM288" s="91"/>
      <c r="BN288" s="91" t="str">
        <f>IF('SAISIE ASL'!A288=32,J288,"")</f>
        <v/>
      </c>
      <c r="BO288" s="91"/>
      <c r="BP288" s="91" t="str">
        <f>IF('SAISIE ASL'!A288=32,L288,"")</f>
        <v/>
      </c>
      <c r="BQ288" s="92"/>
      <c r="BR288" s="93"/>
      <c r="BS288" s="85"/>
      <c r="BT288" s="91" t="str">
        <f>IF('SAISIE ASL'!A288=33,H288,"")</f>
        <v/>
      </c>
      <c r="BU288" s="91"/>
      <c r="BV288" s="91" t="str">
        <f>IF('SAISIE ASL'!A288=33,J288,"")</f>
        <v/>
      </c>
      <c r="BW288" s="91"/>
      <c r="BX288" s="91" t="str">
        <f>IF('SAISIE ASL'!A288=33,L288,"")</f>
        <v/>
      </c>
      <c r="BY288" s="92"/>
      <c r="BZ288" s="93"/>
    </row>
    <row r="289" spans="1:78" ht="15" x14ac:dyDescent="0.2">
      <c r="A289">
        <f>'SAISIE ASL'!J289</f>
        <v>0</v>
      </c>
      <c r="B289" t="str">
        <f>'SAISIE ASL'!K289</f>
        <v/>
      </c>
      <c r="C289" t="str">
        <f>'SAISIE ASL'!L289</f>
        <v>8 - SANITAIRES ET VESTIAIRES</v>
      </c>
      <c r="D289" t="str">
        <f>'SAISIE ASL'!M289</f>
        <v>Pts</v>
      </c>
      <c r="E289" t="str">
        <f>'SAISIE ASL'!N289</f>
        <v>Notation</v>
      </c>
      <c r="F289" s="253"/>
      <c r="G289" s="89"/>
      <c r="H289" s="89"/>
      <c r="I289" s="89">
        <f>SUM(H250:H288)</f>
        <v>106</v>
      </c>
      <c r="J289" s="89"/>
      <c r="K289" s="89">
        <f>SUM(J250:J288)</f>
        <v>0</v>
      </c>
      <c r="L289" s="89"/>
      <c r="M289" s="89">
        <f>SUM(L250:L288)</f>
        <v>106</v>
      </c>
      <c r="N289" s="90">
        <f>I289/M289</f>
        <v>1</v>
      </c>
      <c r="O289" s="90"/>
      <c r="P289" s="91"/>
      <c r="Q289" s="91"/>
      <c r="R289" s="91"/>
      <c r="S289" s="91"/>
      <c r="T289" s="91"/>
      <c r="U289" s="92"/>
      <c r="V289" s="93"/>
      <c r="W289" s="91"/>
      <c r="X289" s="91"/>
      <c r="Y289" s="91"/>
      <c r="Z289" s="91"/>
      <c r="AA289" s="91"/>
      <c r="AB289" s="91"/>
      <c r="AC289" s="92"/>
      <c r="AD289" s="93"/>
      <c r="AE289" s="91"/>
      <c r="AF289" s="91"/>
      <c r="AG289" s="91"/>
      <c r="AH289" s="91"/>
      <c r="AI289" s="91"/>
      <c r="AJ289" s="91"/>
      <c r="AK289" s="92"/>
      <c r="AL289" s="93"/>
      <c r="AM289" s="91"/>
      <c r="AN289" s="91"/>
      <c r="AO289" s="91"/>
      <c r="AP289" s="91"/>
      <c r="AQ289" s="91"/>
      <c r="AR289" s="91"/>
      <c r="AS289" s="92"/>
      <c r="AT289" s="93"/>
      <c r="AU289" s="89"/>
      <c r="AV289" s="91"/>
      <c r="AW289" s="91"/>
      <c r="AX289" s="91"/>
      <c r="AY289" s="91"/>
      <c r="AZ289" s="91"/>
      <c r="BA289" s="92"/>
      <c r="BB289" s="93"/>
      <c r="BC289" s="89"/>
      <c r="BD289" s="91" t="str">
        <f>IF('SAISIE ASL'!A289=31,H289,"")</f>
        <v/>
      </c>
      <c r="BE289" s="91"/>
      <c r="BF289" s="91" t="str">
        <f>IF('SAISIE ASL'!A289=31,J289,"")</f>
        <v/>
      </c>
      <c r="BG289" s="91"/>
      <c r="BH289" s="91" t="str">
        <f>IF('SAISIE ASL'!A289=31,L289,"")</f>
        <v/>
      </c>
      <c r="BI289" s="92"/>
      <c r="BJ289" s="93"/>
      <c r="BK289" s="94"/>
      <c r="BL289" s="91" t="str">
        <f>IF('SAISIE ASL'!A289=32,H289,"")</f>
        <v/>
      </c>
      <c r="BM289" s="91"/>
      <c r="BN289" s="91" t="str">
        <f>IF('SAISIE ASL'!A289=32,J289,"")</f>
        <v/>
      </c>
      <c r="BO289" s="91"/>
      <c r="BP289" s="91" t="str">
        <f>IF('SAISIE ASL'!A289=32,L289,"")</f>
        <v/>
      </c>
      <c r="BQ289" s="92"/>
      <c r="BR289" s="85"/>
      <c r="BS289" s="85"/>
      <c r="BT289" s="91" t="str">
        <f>IF('SAISIE ASL'!A289=33,H289,"")</f>
        <v/>
      </c>
      <c r="BU289" s="91"/>
      <c r="BV289" s="91" t="str">
        <f>IF('SAISIE ASL'!A289=33,J289,"")</f>
        <v/>
      </c>
      <c r="BW289" s="91"/>
      <c r="BX289" s="91" t="str">
        <f>IF('SAISIE ASL'!A289=33,L289,"")</f>
        <v/>
      </c>
      <c r="BY289" s="92"/>
      <c r="BZ289" s="85"/>
    </row>
    <row r="290" spans="1:78" ht="15.75" x14ac:dyDescent="0.25">
      <c r="A290">
        <f>'SAISIE ASL'!J290</f>
        <v>0</v>
      </c>
      <c r="B290" t="str">
        <f>'SAISIE ASL'!K290</f>
        <v/>
      </c>
      <c r="C290" t="str">
        <f>'SAISIE ASL'!L290</f>
        <v>Les sanitaires</v>
      </c>
      <c r="D290">
        <f>'SAISIE ASL'!M290</f>
        <v>0</v>
      </c>
      <c r="E290">
        <f>'SAISIE ASL'!N290</f>
        <v>0</v>
      </c>
      <c r="F290" s="234"/>
      <c r="G290" s="234"/>
      <c r="H290" s="234"/>
      <c r="I290" s="234"/>
      <c r="J290" s="234"/>
      <c r="K290" s="234"/>
      <c r="L290" s="234"/>
      <c r="M290" s="234"/>
      <c r="N290" s="235"/>
      <c r="O290" s="235"/>
      <c r="P290" s="144"/>
      <c r="Q290" s="144"/>
      <c r="R290" s="144"/>
      <c r="S290" s="144"/>
      <c r="T290" s="144"/>
      <c r="U290" s="145"/>
      <c r="V290" s="146"/>
      <c r="W290" s="144"/>
      <c r="X290" s="144"/>
      <c r="Y290" s="144"/>
      <c r="Z290" s="144"/>
      <c r="AA290" s="144"/>
      <c r="AB290" s="144"/>
      <c r="AC290" s="145"/>
      <c r="AD290" s="146"/>
      <c r="AE290" s="144"/>
      <c r="AF290" s="144"/>
      <c r="AG290" s="144"/>
      <c r="AH290" s="144"/>
      <c r="AI290" s="144"/>
      <c r="AJ290" s="144"/>
      <c r="AK290" s="145"/>
      <c r="AL290" s="146"/>
      <c r="AM290" s="144"/>
      <c r="AN290" s="144"/>
      <c r="AO290" s="144"/>
      <c r="AP290" s="144"/>
      <c r="AQ290" s="144"/>
      <c r="AR290" s="144"/>
      <c r="AS290" s="145"/>
      <c r="AT290" s="146"/>
      <c r="AU290" s="234"/>
      <c r="AV290" s="144"/>
      <c r="AW290" s="144"/>
      <c r="AX290" s="144"/>
      <c r="AY290" s="144"/>
      <c r="AZ290" s="144"/>
      <c r="BA290" s="145"/>
      <c r="BB290" s="146"/>
      <c r="BC290" s="234"/>
      <c r="BD290" s="144" t="str">
        <f>IF('SAISIE ASL'!A290=31,H290,"")</f>
        <v/>
      </c>
      <c r="BE290" s="144"/>
      <c r="BF290" s="144" t="str">
        <f>IF('SAISIE ASL'!A290=31,J290,"")</f>
        <v/>
      </c>
      <c r="BG290" s="144"/>
      <c r="BH290" s="144" t="str">
        <f>IF('SAISIE ASL'!A290=31,L290,"")</f>
        <v/>
      </c>
      <c r="BI290" s="145"/>
      <c r="BJ290" s="146"/>
      <c r="BK290" s="147"/>
      <c r="BL290" s="144" t="str">
        <f>IF('SAISIE ASL'!A290=32,H290,"")</f>
        <v/>
      </c>
      <c r="BM290" s="144"/>
      <c r="BN290" s="144" t="str">
        <f>IF('SAISIE ASL'!A290=32,J290,"")</f>
        <v/>
      </c>
      <c r="BO290" s="144"/>
      <c r="BP290" s="144" t="str">
        <f>IF('SAISIE ASL'!A290=32,L290,"")</f>
        <v/>
      </c>
      <c r="BQ290" s="145"/>
      <c r="BR290" s="146"/>
      <c r="BS290" s="142"/>
      <c r="BT290" s="144" t="str">
        <f>IF('SAISIE ASL'!A290=33,H290,"")</f>
        <v/>
      </c>
      <c r="BU290" s="144"/>
      <c r="BV290" s="144" t="str">
        <f>IF('SAISIE ASL'!A290=33,J290,"")</f>
        <v/>
      </c>
      <c r="BW290" s="144"/>
      <c r="BX290" s="144" t="str">
        <f>IF('SAISIE ASL'!A290=33,L290,"")</f>
        <v/>
      </c>
      <c r="BY290" s="145"/>
      <c r="BZ290" s="146"/>
    </row>
    <row r="291" spans="1:78" ht="15" x14ac:dyDescent="0.2">
      <c r="A291">
        <f>'SAISIE ASL'!J291</f>
        <v>37</v>
      </c>
      <c r="B291">
        <f>'SAISIE ASL'!K291</f>
        <v>249</v>
      </c>
      <c r="C291" t="str">
        <f>'SAISIE ASL'!L291</f>
        <v>La structure dispose de sanitaires</v>
      </c>
      <c r="D291">
        <f>'SAISIE ASL'!M291</f>
        <v>9</v>
      </c>
      <c r="E291" t="str">
        <f>'SAISIE ASL'!N291</f>
        <v>OUI</v>
      </c>
      <c r="F291" s="89">
        <f>'SAISIE ASL'!M291</f>
        <v>9</v>
      </c>
      <c r="G291" s="89">
        <f>IF('SAISIE ASL'!N291="OUI",1,IF('SAISIE ASL'!N291="NON",0,IF('SAISIE ASL'!N291="Non Mesuré","",0)))</f>
        <v>1</v>
      </c>
      <c r="H291" s="89">
        <f>IF('SAISIE ASL'!N291&lt;&gt;"Non Mesuré",F291*G291,"")</f>
        <v>9</v>
      </c>
      <c r="I291" s="89"/>
      <c r="J291" s="89">
        <f>IF('SAISIE ASL'!N291="Non Mesuré",F291,0)</f>
        <v>0</v>
      </c>
      <c r="K291" s="89"/>
      <c r="L291" s="89">
        <f t="shared" ref="L291:L301" si="20">F291-J291</f>
        <v>9</v>
      </c>
      <c r="M291" s="89"/>
      <c r="N291" s="90"/>
      <c r="O291" s="90"/>
      <c r="P291" s="91" t="str">
        <f>IF('SAISIE ASL'!G291=1,H291,"")</f>
        <v/>
      </c>
      <c r="Q291" s="91"/>
      <c r="R291" s="91" t="str">
        <f>IF('SAISIE ASL'!G291=1,J291,"")</f>
        <v/>
      </c>
      <c r="S291" s="91"/>
      <c r="T291" s="91" t="str">
        <f>IF('SAISIE ASL'!G291=1,L291,"")</f>
        <v/>
      </c>
      <c r="U291" s="92"/>
      <c r="V291" s="93"/>
      <c r="W291" s="91"/>
      <c r="X291" s="91" t="str">
        <f>IF('SAISIE ASL'!G291=2,H291,"")</f>
        <v/>
      </c>
      <c r="Y291" s="91"/>
      <c r="Z291" s="91" t="str">
        <f>IF('SAISIE ASL'!G291=2,J291,"")</f>
        <v/>
      </c>
      <c r="AA291" s="91"/>
      <c r="AB291" s="91" t="str">
        <f>IF('SAISIE ASL'!G291=2,L291,"")</f>
        <v/>
      </c>
      <c r="AC291" s="92"/>
      <c r="AD291" s="93"/>
      <c r="AE291" s="91"/>
      <c r="AF291" s="91" t="str">
        <f>IF('SAISIE ASL'!G291=3,H291,"")</f>
        <v/>
      </c>
      <c r="AG291" s="91"/>
      <c r="AH291" s="91" t="str">
        <f>IF('SAISIE ASL'!G291=3,J291,"")</f>
        <v/>
      </c>
      <c r="AI291" s="91"/>
      <c r="AJ291" s="91" t="str">
        <f>IF('SAISIE ASL'!G291=3,L291,"")</f>
        <v/>
      </c>
      <c r="AK291" s="92"/>
      <c r="AL291" s="93"/>
      <c r="AM291" s="91"/>
      <c r="AN291" s="91" t="str">
        <f>IF('SAISIE ASL'!G291=4,H291,"")</f>
        <v/>
      </c>
      <c r="AO291" s="91"/>
      <c r="AP291" s="91" t="str">
        <f>IF('SAISIE ASL'!G291=4,J291,"")</f>
        <v/>
      </c>
      <c r="AQ291" s="91"/>
      <c r="AR291" s="91" t="str">
        <f>IF('SAISIE ASL'!G291=4,L291,"")</f>
        <v/>
      </c>
      <c r="AS291" s="92"/>
      <c r="AT291" s="93"/>
      <c r="AU291" s="89"/>
      <c r="AV291" s="91">
        <f>IF('SAISIE ASL'!G291=5,H291,"")</f>
        <v>9</v>
      </c>
      <c r="AW291" s="91"/>
      <c r="AX291" s="91">
        <f>IF('SAISIE ASL'!G291=5,J291,"")</f>
        <v>0</v>
      </c>
      <c r="AY291" s="91"/>
      <c r="AZ291" s="91">
        <f>IF('SAISIE ASL'!G291=5,L291,"")</f>
        <v>9</v>
      </c>
      <c r="BA291" s="92"/>
      <c r="BB291" s="93"/>
      <c r="BC291" s="89"/>
      <c r="BD291" s="91" t="str">
        <f>IF('SAISIE ASL'!A291=31,H291,"")</f>
        <v/>
      </c>
      <c r="BE291" s="91"/>
      <c r="BF291" s="91" t="str">
        <f>IF('SAISIE ASL'!A291=31,J291,"")</f>
        <v/>
      </c>
      <c r="BG291" s="91"/>
      <c r="BH291" s="91" t="str">
        <f>IF('SAISIE ASL'!A291=31,L291,"")</f>
        <v/>
      </c>
      <c r="BI291" s="92"/>
      <c r="BJ291" s="93"/>
      <c r="BK291" s="94"/>
      <c r="BL291" s="91" t="str">
        <f>IF('SAISIE ASL'!A291=32,H291,"")</f>
        <v/>
      </c>
      <c r="BM291" s="91"/>
      <c r="BN291" s="91" t="str">
        <f>IF('SAISIE ASL'!A291=32,J291,"")</f>
        <v/>
      </c>
      <c r="BO291" s="91"/>
      <c r="BP291" s="91" t="str">
        <f>IF('SAISIE ASL'!A291=32,L291,"")</f>
        <v/>
      </c>
      <c r="BQ291" s="92"/>
      <c r="BR291" s="93"/>
      <c r="BS291" s="85"/>
      <c r="BT291" s="91" t="str">
        <f>IF('SAISIE ASL'!A291=33,H291,"")</f>
        <v/>
      </c>
      <c r="BU291" s="91"/>
      <c r="BV291" s="91" t="str">
        <f>IF('SAISIE ASL'!A291=33,J291,"")</f>
        <v/>
      </c>
      <c r="BW291" s="91"/>
      <c r="BX291" s="91" t="str">
        <f>IF('SAISIE ASL'!A291=33,L291,"")</f>
        <v/>
      </c>
      <c r="BY291" s="92"/>
      <c r="BZ291" s="93"/>
    </row>
    <row r="292" spans="1:78" ht="15" x14ac:dyDescent="0.2">
      <c r="A292">
        <f>'SAISIE ASL'!J292</f>
        <v>77</v>
      </c>
      <c r="B292">
        <f>'SAISIE ASL'!K292</f>
        <v>250</v>
      </c>
      <c r="C292" t="str">
        <f>'SAISIE ASL'!L292</f>
        <v>Les sanitaires sont bien équipés.</v>
      </c>
      <c r="D292">
        <f>'SAISIE ASL'!M292</f>
        <v>3</v>
      </c>
      <c r="E292" t="str">
        <f>'SAISIE ASL'!N292</f>
        <v>OUI</v>
      </c>
      <c r="F292" s="89">
        <f>'SAISIE ASL'!M292</f>
        <v>3</v>
      </c>
      <c r="G292" s="89">
        <f>IF('SAISIE ASL'!N292="OUI",1,IF('SAISIE ASL'!N292="NON",0,IF('SAISIE ASL'!N292="Non Mesuré","",0)))</f>
        <v>1</v>
      </c>
      <c r="H292" s="89">
        <f>IF('SAISIE ASL'!N292&lt;&gt;"Non Mesuré",F292*G292,"")</f>
        <v>3</v>
      </c>
      <c r="I292" s="89"/>
      <c r="J292" s="89">
        <f>IF('SAISIE ASL'!N292="Non Mesuré",F292,0)</f>
        <v>0</v>
      </c>
      <c r="K292" s="89"/>
      <c r="L292" s="89">
        <f t="shared" si="20"/>
        <v>3</v>
      </c>
      <c r="M292" s="89"/>
      <c r="N292" s="90"/>
      <c r="O292" s="90"/>
      <c r="P292" s="91" t="str">
        <f>IF('SAISIE ASL'!G292=1,H292,"")</f>
        <v/>
      </c>
      <c r="Q292" s="91"/>
      <c r="R292" s="91" t="str">
        <f>IF('SAISIE ASL'!G292=1,J292,"")</f>
        <v/>
      </c>
      <c r="S292" s="91"/>
      <c r="T292" s="91" t="str">
        <f>IF('SAISIE ASL'!G292=1,L292,"")</f>
        <v/>
      </c>
      <c r="U292" s="92"/>
      <c r="V292" s="93"/>
      <c r="W292" s="91"/>
      <c r="X292" s="91" t="str">
        <f>IF('SAISIE ASL'!G292=2,H292,"")</f>
        <v/>
      </c>
      <c r="Y292" s="91"/>
      <c r="Z292" s="91" t="str">
        <f>IF('SAISIE ASL'!G292=2,J292,"")</f>
        <v/>
      </c>
      <c r="AA292" s="91"/>
      <c r="AB292" s="91" t="str">
        <f>IF('SAISIE ASL'!G292=2,L292,"")</f>
        <v/>
      </c>
      <c r="AC292" s="92"/>
      <c r="AD292" s="93"/>
      <c r="AE292" s="91"/>
      <c r="AF292" s="91">
        <f>IF('SAISIE ASL'!G292=3,H292,"")</f>
        <v>3</v>
      </c>
      <c r="AG292" s="91"/>
      <c r="AH292" s="91">
        <f>IF('SAISIE ASL'!G292=3,J292,"")</f>
        <v>0</v>
      </c>
      <c r="AI292" s="91"/>
      <c r="AJ292" s="91">
        <f>IF('SAISIE ASL'!G292=3,L292,"")</f>
        <v>3</v>
      </c>
      <c r="AK292" s="92"/>
      <c r="AL292" s="93"/>
      <c r="AM292" s="91"/>
      <c r="AN292" s="91" t="str">
        <f>IF('SAISIE ASL'!G292=4,H292,"")</f>
        <v/>
      </c>
      <c r="AO292" s="91"/>
      <c r="AP292" s="91" t="str">
        <f>IF('SAISIE ASL'!G292=4,J292,"")</f>
        <v/>
      </c>
      <c r="AQ292" s="91"/>
      <c r="AR292" s="91" t="str">
        <f>IF('SAISIE ASL'!G292=4,L292,"")</f>
        <v/>
      </c>
      <c r="AS292" s="92"/>
      <c r="AT292" s="93"/>
      <c r="AU292" s="89"/>
      <c r="AV292" s="91" t="str">
        <f>IF('SAISIE ASL'!G292=5,H292,"")</f>
        <v/>
      </c>
      <c r="AW292" s="91"/>
      <c r="AX292" s="91" t="str">
        <f>IF('SAISIE ASL'!G292=5,J292,"")</f>
        <v/>
      </c>
      <c r="AY292" s="91"/>
      <c r="AZ292" s="91" t="str">
        <f>IF('SAISIE ASL'!G292=5,L292,"")</f>
        <v/>
      </c>
      <c r="BA292" s="92"/>
      <c r="BB292" s="93"/>
      <c r="BC292" s="89"/>
      <c r="BD292" s="91" t="str">
        <f>IF('SAISIE ASL'!A292=31,H292,"")</f>
        <v/>
      </c>
      <c r="BE292" s="91"/>
      <c r="BF292" s="91" t="str">
        <f>IF('SAISIE ASL'!A292=31,J292,"")</f>
        <v/>
      </c>
      <c r="BG292" s="91"/>
      <c r="BH292" s="91" t="str">
        <f>IF('SAISIE ASL'!A292=31,L292,"")</f>
        <v/>
      </c>
      <c r="BI292" s="92"/>
      <c r="BJ292" s="93"/>
      <c r="BK292" s="94"/>
      <c r="BL292" s="91" t="str">
        <f>IF('SAISIE ASL'!A292=32,H292,"")</f>
        <v/>
      </c>
      <c r="BM292" s="91"/>
      <c r="BN292" s="91" t="str">
        <f>IF('SAISIE ASL'!A292=32,J292,"")</f>
        <v/>
      </c>
      <c r="BO292" s="91"/>
      <c r="BP292" s="91" t="str">
        <f>IF('SAISIE ASL'!A292=32,L292,"")</f>
        <v/>
      </c>
      <c r="BQ292" s="92"/>
      <c r="BR292" s="93"/>
      <c r="BS292" s="85"/>
      <c r="BT292" s="91">
        <f>IF('SAISIE ASL'!A292=33,H292,"")</f>
        <v>3</v>
      </c>
      <c r="BU292" s="91"/>
      <c r="BV292" s="91">
        <f>IF('SAISIE ASL'!A292=33,J292,"")</f>
        <v>0</v>
      </c>
      <c r="BW292" s="91"/>
      <c r="BX292" s="91">
        <f>IF('SAISIE ASL'!A292=33,L292,"")</f>
        <v>3</v>
      </c>
      <c r="BY292" s="92"/>
      <c r="BZ292" s="93"/>
    </row>
    <row r="293" spans="1:78" ht="15" x14ac:dyDescent="0.2">
      <c r="A293">
        <f>'SAISIE ASL'!J293</f>
        <v>46</v>
      </c>
      <c r="B293">
        <f>'SAISIE ASL'!K293</f>
        <v>251</v>
      </c>
      <c r="C293" t="str">
        <f>'SAISIE ASL'!L293</f>
        <v>L'aspect général des sanitaires est accueillant.</v>
      </c>
      <c r="D293">
        <f>'SAISIE ASL'!M293</f>
        <v>3</v>
      </c>
      <c r="E293" t="str">
        <f>'SAISIE ASL'!N293</f>
        <v>OUI</v>
      </c>
      <c r="F293" s="89">
        <f>'SAISIE ASL'!M293</f>
        <v>3</v>
      </c>
      <c r="G293" s="89">
        <f>IF('SAISIE ASL'!N293="OUI",1,IF('SAISIE ASL'!N293="NON",0,IF('SAISIE ASL'!N293="Non Mesuré","",0)))</f>
        <v>1</v>
      </c>
      <c r="H293" s="89">
        <f>IF('SAISIE ASL'!N293&lt;&gt;"Non Mesuré",F293*G293,"")</f>
        <v>3</v>
      </c>
      <c r="I293" s="89"/>
      <c r="J293" s="89">
        <f>IF('SAISIE ASL'!N293="Non Mesuré",F293,0)</f>
        <v>0</v>
      </c>
      <c r="K293" s="89"/>
      <c r="L293" s="89">
        <f t="shared" si="20"/>
        <v>3</v>
      </c>
      <c r="M293" s="89"/>
      <c r="N293" s="90"/>
      <c r="O293" s="90"/>
      <c r="P293" s="91" t="str">
        <f>IF('SAISIE ASL'!G293=1,H293,"")</f>
        <v/>
      </c>
      <c r="Q293" s="91"/>
      <c r="R293" s="91" t="str">
        <f>IF('SAISIE ASL'!G293=1,J293,"")</f>
        <v/>
      </c>
      <c r="S293" s="91"/>
      <c r="T293" s="91" t="str">
        <f>IF('SAISIE ASL'!G293=1,L293,"")</f>
        <v/>
      </c>
      <c r="U293" s="92"/>
      <c r="V293" s="93"/>
      <c r="W293" s="91"/>
      <c r="X293" s="91" t="str">
        <f>IF('SAISIE ASL'!G293=2,H293,"")</f>
        <v/>
      </c>
      <c r="Y293" s="91"/>
      <c r="Z293" s="91" t="str">
        <f>IF('SAISIE ASL'!G293=2,J293,"")</f>
        <v/>
      </c>
      <c r="AA293" s="91"/>
      <c r="AB293" s="91" t="str">
        <f>IF('SAISIE ASL'!G293=2,L293,"")</f>
        <v/>
      </c>
      <c r="AC293" s="92"/>
      <c r="AD293" s="93"/>
      <c r="AE293" s="91"/>
      <c r="AF293" s="91">
        <f>IF('SAISIE ASL'!G293=3,H293,"")</f>
        <v>3</v>
      </c>
      <c r="AG293" s="91"/>
      <c r="AH293" s="91">
        <f>IF('SAISIE ASL'!G293=3,J293,"")</f>
        <v>0</v>
      </c>
      <c r="AI293" s="91"/>
      <c r="AJ293" s="91">
        <f>IF('SAISIE ASL'!G293=3,L293,"")</f>
        <v>3</v>
      </c>
      <c r="AK293" s="92"/>
      <c r="AL293" s="93"/>
      <c r="AM293" s="91"/>
      <c r="AN293" s="91" t="str">
        <f>IF('SAISIE ASL'!G293=4,H293,"")</f>
        <v/>
      </c>
      <c r="AO293" s="91"/>
      <c r="AP293" s="91" t="str">
        <f>IF('SAISIE ASL'!G293=4,J293,"")</f>
        <v/>
      </c>
      <c r="AQ293" s="91"/>
      <c r="AR293" s="91" t="str">
        <f>IF('SAISIE ASL'!G293=4,L293,"")</f>
        <v/>
      </c>
      <c r="AS293" s="92"/>
      <c r="AT293" s="93"/>
      <c r="AU293" s="89"/>
      <c r="AV293" s="91" t="str">
        <f>IF('SAISIE ASL'!G293=5,H293,"")</f>
        <v/>
      </c>
      <c r="AW293" s="91"/>
      <c r="AX293" s="91" t="str">
        <f>IF('SAISIE ASL'!G293=5,J293,"")</f>
        <v/>
      </c>
      <c r="AY293" s="91"/>
      <c r="AZ293" s="91" t="str">
        <f>IF('SAISIE ASL'!G293=5,L293,"")</f>
        <v/>
      </c>
      <c r="BA293" s="92"/>
      <c r="BB293" s="93"/>
      <c r="BC293" s="89"/>
      <c r="BD293" s="91" t="str">
        <f>IF('SAISIE ASL'!A293=31,H293,"")</f>
        <v/>
      </c>
      <c r="BE293" s="91"/>
      <c r="BF293" s="91" t="str">
        <f>IF('SAISIE ASL'!A293=31,J293,"")</f>
        <v/>
      </c>
      <c r="BG293" s="91"/>
      <c r="BH293" s="91" t="str">
        <f>IF('SAISIE ASL'!A293=31,L293,"")</f>
        <v/>
      </c>
      <c r="BI293" s="92"/>
      <c r="BJ293" s="93"/>
      <c r="BK293" s="94"/>
      <c r="BL293" s="91" t="str">
        <f>IF('SAISIE ASL'!A293=32,H293,"")</f>
        <v/>
      </c>
      <c r="BM293" s="91"/>
      <c r="BN293" s="91" t="str">
        <f>IF('SAISIE ASL'!A293=32,J293,"")</f>
        <v/>
      </c>
      <c r="BO293" s="91"/>
      <c r="BP293" s="91" t="str">
        <f>IF('SAISIE ASL'!A293=32,L293,"")</f>
        <v/>
      </c>
      <c r="BQ293" s="92"/>
      <c r="BR293" s="93"/>
      <c r="BS293" s="85"/>
      <c r="BT293" s="91">
        <f>IF('SAISIE ASL'!A293=33,H293,"")</f>
        <v>3</v>
      </c>
      <c r="BU293" s="91"/>
      <c r="BV293" s="91">
        <f>IF('SAISIE ASL'!A293=33,J293,"")</f>
        <v>0</v>
      </c>
      <c r="BW293" s="91"/>
      <c r="BX293" s="91">
        <f>IF('SAISIE ASL'!A293=33,L293,"")</f>
        <v>3</v>
      </c>
      <c r="BY293" s="92"/>
      <c r="BZ293" s="93"/>
    </row>
    <row r="294" spans="1:78" ht="15" x14ac:dyDescent="0.2">
      <c r="A294">
        <f>'SAISIE ASL'!J294</f>
        <v>75</v>
      </c>
      <c r="B294">
        <f>'SAISIE ASL'!K294</f>
        <v>252</v>
      </c>
      <c r="C294" t="str">
        <f>'SAISIE ASL'!L294</f>
        <v>Les équipements des sanitaires sont propres.</v>
      </c>
      <c r="D294">
        <f>'SAISIE ASL'!M294</f>
        <v>3</v>
      </c>
      <c r="E294" t="str">
        <f>'SAISIE ASL'!N294</f>
        <v>Très Satisfaisant</v>
      </c>
      <c r="F294" s="89">
        <f>'SAISIE ASL'!M294</f>
        <v>3</v>
      </c>
      <c r="G294" s="89">
        <f>IF('SAISIE ASL'!N294="Très Satisfaisant",1,IF('SAISIE ASL'!N294="Satisfaisant",0.75,IF('SAISIE ASL'!N294="Insatisfaisant",0.25,IF('SAISIE ASL'!N294="Très Insatisfaisant",0,IF('SAISIE ASL'!N294="Non Mesuré","",0)))))</f>
        <v>1</v>
      </c>
      <c r="H294" s="89">
        <f>IF('SAISIE ASL'!N294&lt;&gt;"Non Mesuré",F294*G294,"")</f>
        <v>3</v>
      </c>
      <c r="I294" s="89"/>
      <c r="J294" s="89">
        <f>IF('SAISIE ASL'!N294="Non Mesuré",F294,0)</f>
        <v>0</v>
      </c>
      <c r="K294" s="89"/>
      <c r="L294" s="89">
        <f t="shared" si="20"/>
        <v>3</v>
      </c>
      <c r="M294" s="89"/>
      <c r="N294" s="90"/>
      <c r="O294" s="90"/>
      <c r="P294" s="91" t="str">
        <f>IF('SAISIE ASL'!G294=1,H294,"")</f>
        <v/>
      </c>
      <c r="Q294" s="91"/>
      <c r="R294" s="91" t="str">
        <f>IF('SAISIE ASL'!G294=1,J294,"")</f>
        <v/>
      </c>
      <c r="S294" s="91"/>
      <c r="T294" s="91" t="str">
        <f>IF('SAISIE ASL'!G294=1,L294,"")</f>
        <v/>
      </c>
      <c r="U294" s="92"/>
      <c r="V294" s="93"/>
      <c r="W294" s="91"/>
      <c r="X294" s="91" t="str">
        <f>IF('SAISIE ASL'!G294=2,H294,"")</f>
        <v/>
      </c>
      <c r="Y294" s="91"/>
      <c r="Z294" s="91" t="str">
        <f>IF('SAISIE ASL'!G294=2,J294,"")</f>
        <v/>
      </c>
      <c r="AA294" s="91"/>
      <c r="AB294" s="91" t="str">
        <f>IF('SAISIE ASL'!G294=2,L294,"")</f>
        <v/>
      </c>
      <c r="AC294" s="92"/>
      <c r="AD294" s="93"/>
      <c r="AE294" s="91"/>
      <c r="AF294" s="91">
        <f>IF('SAISIE ASL'!G294=3,H294,"")</f>
        <v>3</v>
      </c>
      <c r="AG294" s="91"/>
      <c r="AH294" s="91">
        <f>IF('SAISIE ASL'!G294=3,J294,"")</f>
        <v>0</v>
      </c>
      <c r="AI294" s="91"/>
      <c r="AJ294" s="91">
        <f>IF('SAISIE ASL'!G294=3,L294,"")</f>
        <v>3</v>
      </c>
      <c r="AK294" s="92"/>
      <c r="AL294" s="93"/>
      <c r="AM294" s="91"/>
      <c r="AN294" s="91" t="str">
        <f>IF('SAISIE ASL'!G294=4,H294,"")</f>
        <v/>
      </c>
      <c r="AO294" s="91"/>
      <c r="AP294" s="91" t="str">
        <f>IF('SAISIE ASL'!G294=4,J294,"")</f>
        <v/>
      </c>
      <c r="AQ294" s="91"/>
      <c r="AR294" s="91" t="str">
        <f>IF('SAISIE ASL'!G294=4,L294,"")</f>
        <v/>
      </c>
      <c r="AS294" s="92"/>
      <c r="AT294" s="93"/>
      <c r="AU294" s="89"/>
      <c r="AV294" s="91" t="str">
        <f>IF('SAISIE ASL'!G294=5,H294,"")</f>
        <v/>
      </c>
      <c r="AW294" s="91"/>
      <c r="AX294" s="91" t="str">
        <f>IF('SAISIE ASL'!G294=5,J294,"")</f>
        <v/>
      </c>
      <c r="AY294" s="91"/>
      <c r="AZ294" s="91" t="str">
        <f>IF('SAISIE ASL'!G294=5,L294,"")</f>
        <v/>
      </c>
      <c r="BA294" s="92"/>
      <c r="BB294" s="93"/>
      <c r="BC294" s="89"/>
      <c r="BD294" s="91">
        <f>IF('SAISIE ASL'!A294=31,H294,"")</f>
        <v>3</v>
      </c>
      <c r="BE294" s="91"/>
      <c r="BF294" s="91">
        <f>IF('SAISIE ASL'!A294=31,J294,"")</f>
        <v>0</v>
      </c>
      <c r="BG294" s="91"/>
      <c r="BH294" s="91">
        <f>IF('SAISIE ASL'!A294=31,L294,"")</f>
        <v>3</v>
      </c>
      <c r="BI294" s="92"/>
      <c r="BJ294" s="93"/>
      <c r="BK294" s="94"/>
      <c r="BL294" s="91" t="str">
        <f>IF('SAISIE ASL'!A294=32,H294,"")</f>
        <v/>
      </c>
      <c r="BM294" s="91"/>
      <c r="BN294" s="91" t="str">
        <f>IF('SAISIE ASL'!A294=32,J294,"")</f>
        <v/>
      </c>
      <c r="BO294" s="91"/>
      <c r="BP294" s="91" t="str">
        <f>IF('SAISIE ASL'!A294=32,L294,"")</f>
        <v/>
      </c>
      <c r="BQ294" s="92"/>
      <c r="BR294" s="93"/>
      <c r="BS294" s="85"/>
      <c r="BT294" s="91" t="str">
        <f>IF('SAISIE ASL'!A294=33,H294,"")</f>
        <v/>
      </c>
      <c r="BU294" s="91"/>
      <c r="BV294" s="91" t="str">
        <f>IF('SAISIE ASL'!A294=33,J294,"")</f>
        <v/>
      </c>
      <c r="BW294" s="91"/>
      <c r="BX294" s="91" t="str">
        <f>IF('SAISIE ASL'!A294=33,L294,"")</f>
        <v/>
      </c>
      <c r="BY294" s="92"/>
      <c r="BZ294" s="93"/>
    </row>
    <row r="295" spans="1:78" ht="15" x14ac:dyDescent="0.2">
      <c r="A295">
        <f>'SAISIE ASL'!J295</f>
        <v>75</v>
      </c>
      <c r="B295">
        <f>'SAISIE ASL'!K295</f>
        <v>253</v>
      </c>
      <c r="C295" t="str">
        <f>'SAISIE ASL'!L295</f>
        <v>Les équipements des sanitaires sont en bon état.</v>
      </c>
      <c r="D295">
        <f>'SAISIE ASL'!M295</f>
        <v>3</v>
      </c>
      <c r="E295" t="str">
        <f>'SAISIE ASL'!N295</f>
        <v>Très Satisfaisant</v>
      </c>
      <c r="F295" s="89">
        <f>'SAISIE ASL'!M295</f>
        <v>3</v>
      </c>
      <c r="G295" s="89">
        <f>IF('SAISIE ASL'!N295="Très Satisfaisant",1,IF('SAISIE ASL'!N295="Satisfaisant",0.75,IF('SAISIE ASL'!N295="Insatisfaisant",0.25,IF('SAISIE ASL'!N295="Très Insatisfaisant",0,IF('SAISIE ASL'!N295="Non Mesuré","",0)))))</f>
        <v>1</v>
      </c>
      <c r="H295" s="89">
        <f>IF('SAISIE ASL'!N295&lt;&gt;"Non Mesuré",F295*G295,"")</f>
        <v>3</v>
      </c>
      <c r="I295" s="89"/>
      <c r="J295" s="89">
        <f>IF('SAISIE ASL'!N295="Non Mesuré",F295,0)</f>
        <v>0</v>
      </c>
      <c r="K295" s="89"/>
      <c r="L295" s="89">
        <f t="shared" si="20"/>
        <v>3</v>
      </c>
      <c r="M295" s="89"/>
      <c r="N295" s="90"/>
      <c r="O295" s="90"/>
      <c r="P295" s="91" t="str">
        <f>IF('SAISIE ASL'!G295=1,H295,"")</f>
        <v/>
      </c>
      <c r="Q295" s="91"/>
      <c r="R295" s="91" t="str">
        <f>IF('SAISIE ASL'!G295=1,J295,"")</f>
        <v/>
      </c>
      <c r="S295" s="91"/>
      <c r="T295" s="91" t="str">
        <f>IF('SAISIE ASL'!G295=1,L295,"")</f>
        <v/>
      </c>
      <c r="U295" s="92"/>
      <c r="V295" s="93"/>
      <c r="W295" s="91"/>
      <c r="X295" s="91" t="str">
        <f>IF('SAISIE ASL'!G295=2,H295,"")</f>
        <v/>
      </c>
      <c r="Y295" s="91"/>
      <c r="Z295" s="91" t="str">
        <f>IF('SAISIE ASL'!G295=2,J295,"")</f>
        <v/>
      </c>
      <c r="AA295" s="91"/>
      <c r="AB295" s="91" t="str">
        <f>IF('SAISIE ASL'!G295=2,L295,"")</f>
        <v/>
      </c>
      <c r="AC295" s="92"/>
      <c r="AD295" s="93"/>
      <c r="AE295" s="91"/>
      <c r="AF295" s="91">
        <f>IF('SAISIE ASL'!G295=3,H295,"")</f>
        <v>3</v>
      </c>
      <c r="AG295" s="91"/>
      <c r="AH295" s="91">
        <f>IF('SAISIE ASL'!G295=3,J295,"")</f>
        <v>0</v>
      </c>
      <c r="AI295" s="91"/>
      <c r="AJ295" s="91">
        <f>IF('SAISIE ASL'!G295=3,L295,"")</f>
        <v>3</v>
      </c>
      <c r="AK295" s="92"/>
      <c r="AL295" s="93"/>
      <c r="AM295" s="91"/>
      <c r="AN295" s="91" t="str">
        <f>IF('SAISIE ASL'!G295=4,H295,"")</f>
        <v/>
      </c>
      <c r="AO295" s="91"/>
      <c r="AP295" s="91" t="str">
        <f>IF('SAISIE ASL'!G295=4,J295,"")</f>
        <v/>
      </c>
      <c r="AQ295" s="91"/>
      <c r="AR295" s="91" t="str">
        <f>IF('SAISIE ASL'!G295=4,L295,"")</f>
        <v/>
      </c>
      <c r="AS295" s="92"/>
      <c r="AT295" s="93"/>
      <c r="AU295" s="89"/>
      <c r="AV295" s="91" t="str">
        <f>IF('SAISIE ASL'!G295=5,H295,"")</f>
        <v/>
      </c>
      <c r="AW295" s="91"/>
      <c r="AX295" s="91" t="str">
        <f>IF('SAISIE ASL'!G295=5,J295,"")</f>
        <v/>
      </c>
      <c r="AY295" s="91"/>
      <c r="AZ295" s="91" t="str">
        <f>IF('SAISIE ASL'!G295=5,L295,"")</f>
        <v/>
      </c>
      <c r="BA295" s="92"/>
      <c r="BB295" s="93"/>
      <c r="BC295" s="89"/>
      <c r="BD295" s="91" t="str">
        <f>IF('SAISIE ASL'!A295=31,H295,"")</f>
        <v/>
      </c>
      <c r="BE295" s="91"/>
      <c r="BF295" s="91" t="str">
        <f>IF('SAISIE ASL'!A295=31,J295,"")</f>
        <v/>
      </c>
      <c r="BG295" s="91"/>
      <c r="BH295" s="91" t="str">
        <f>IF('SAISIE ASL'!A295=31,L295,"")</f>
        <v/>
      </c>
      <c r="BI295" s="92"/>
      <c r="BJ295" s="93"/>
      <c r="BK295" s="94"/>
      <c r="BL295" s="91">
        <f>IF('SAISIE ASL'!A295=32,H295,"")</f>
        <v>3</v>
      </c>
      <c r="BM295" s="91"/>
      <c r="BN295" s="91">
        <f>IF('SAISIE ASL'!A295=32,J295,"")</f>
        <v>0</v>
      </c>
      <c r="BO295" s="91"/>
      <c r="BP295" s="91">
        <f>IF('SAISIE ASL'!A295=32,L295,"")</f>
        <v>3</v>
      </c>
      <c r="BQ295" s="92"/>
      <c r="BR295" s="93"/>
      <c r="BS295" s="85"/>
      <c r="BT295" s="91" t="str">
        <f>IF('SAISIE ASL'!A295=33,H295,"")</f>
        <v/>
      </c>
      <c r="BU295" s="91"/>
      <c r="BV295" s="91" t="str">
        <f>IF('SAISIE ASL'!A295=33,J295,"")</f>
        <v/>
      </c>
      <c r="BW295" s="91"/>
      <c r="BX295" s="91" t="str">
        <f>IF('SAISIE ASL'!A295=33,L295,"")</f>
        <v/>
      </c>
      <c r="BY295" s="92"/>
      <c r="BZ295" s="93"/>
    </row>
    <row r="296" spans="1:78" ht="15" x14ac:dyDescent="0.2">
      <c r="A296">
        <f>'SAISIE ASL'!J296</f>
        <v>200</v>
      </c>
      <c r="B296">
        <f>'SAISIE ASL'!K296</f>
        <v>254</v>
      </c>
      <c r="C296" t="str">
        <f>'SAISIE ASL'!L296</f>
        <v>Les revêtements des sanitaires sont propres.</v>
      </c>
      <c r="D296">
        <f>'SAISIE ASL'!M296</f>
        <v>3</v>
      </c>
      <c r="E296" t="str">
        <f>'SAISIE ASL'!N296</f>
        <v>Très Satisfaisant</v>
      </c>
      <c r="F296" s="89">
        <f>'SAISIE ASL'!M296</f>
        <v>3</v>
      </c>
      <c r="G296" s="89">
        <f>IF('SAISIE ASL'!N296="Très Satisfaisant",1,IF('SAISIE ASL'!N296="Satisfaisant",0.75,IF('SAISIE ASL'!N296="Insatisfaisant",0.25,IF('SAISIE ASL'!N296="Très Insatisfaisant",0,IF('SAISIE ASL'!N296="Non Mesuré","",0)))))</f>
        <v>1</v>
      </c>
      <c r="H296" s="89">
        <f>IF('SAISIE ASL'!N296&lt;&gt;"Non Mesuré",F296*G296,"")</f>
        <v>3</v>
      </c>
      <c r="I296" s="89"/>
      <c r="J296" s="89">
        <f>IF('SAISIE ASL'!N296="Non Mesuré",F296,0)</f>
        <v>0</v>
      </c>
      <c r="K296" s="89"/>
      <c r="L296" s="89">
        <f t="shared" si="20"/>
        <v>3</v>
      </c>
      <c r="M296" s="89"/>
      <c r="N296" s="90"/>
      <c r="O296" s="90"/>
      <c r="P296" s="91" t="str">
        <f>IF('SAISIE ASL'!G296=1,H296,"")</f>
        <v/>
      </c>
      <c r="Q296" s="91"/>
      <c r="R296" s="91" t="str">
        <f>IF('SAISIE ASL'!G296=1,J296,"")</f>
        <v/>
      </c>
      <c r="S296" s="91"/>
      <c r="T296" s="91" t="str">
        <f>IF('SAISIE ASL'!G296=1,L296,"")</f>
        <v/>
      </c>
      <c r="U296" s="92"/>
      <c r="V296" s="93"/>
      <c r="W296" s="91"/>
      <c r="X296" s="91" t="str">
        <f>IF('SAISIE ASL'!G296=2,H296,"")</f>
        <v/>
      </c>
      <c r="Y296" s="91"/>
      <c r="Z296" s="91" t="str">
        <f>IF('SAISIE ASL'!G296=2,J296,"")</f>
        <v/>
      </c>
      <c r="AA296" s="91"/>
      <c r="AB296" s="91" t="str">
        <f>IF('SAISIE ASL'!G296=2,L296,"")</f>
        <v/>
      </c>
      <c r="AC296" s="92"/>
      <c r="AD296" s="93"/>
      <c r="AE296" s="91"/>
      <c r="AF296" s="91">
        <f>IF('SAISIE ASL'!G296=3,H296,"")</f>
        <v>3</v>
      </c>
      <c r="AG296" s="91"/>
      <c r="AH296" s="91">
        <f>IF('SAISIE ASL'!G296=3,J296,"")</f>
        <v>0</v>
      </c>
      <c r="AI296" s="91"/>
      <c r="AJ296" s="91">
        <f>IF('SAISIE ASL'!G296=3,L296,"")</f>
        <v>3</v>
      </c>
      <c r="AK296" s="92"/>
      <c r="AL296" s="93"/>
      <c r="AM296" s="91"/>
      <c r="AN296" s="91" t="str">
        <f>IF('SAISIE ASL'!G296=4,H296,"")</f>
        <v/>
      </c>
      <c r="AO296" s="91"/>
      <c r="AP296" s="91" t="str">
        <f>IF('SAISIE ASL'!G296=4,J296,"")</f>
        <v/>
      </c>
      <c r="AQ296" s="91"/>
      <c r="AR296" s="91" t="str">
        <f>IF('SAISIE ASL'!G296=4,L296,"")</f>
        <v/>
      </c>
      <c r="AS296" s="92"/>
      <c r="AT296" s="93"/>
      <c r="AU296" s="89"/>
      <c r="AV296" s="91" t="str">
        <f>IF('SAISIE ASL'!G296=5,H296,"")</f>
        <v/>
      </c>
      <c r="AW296" s="91"/>
      <c r="AX296" s="91" t="str">
        <f>IF('SAISIE ASL'!G296=5,J296,"")</f>
        <v/>
      </c>
      <c r="AY296" s="91"/>
      <c r="AZ296" s="91" t="str">
        <f>IF('SAISIE ASL'!G296=5,L296,"")</f>
        <v/>
      </c>
      <c r="BA296" s="92"/>
      <c r="BB296" s="93"/>
      <c r="BC296" s="89"/>
      <c r="BD296" s="91">
        <f>IF('SAISIE ASL'!A296=31,H296,"")</f>
        <v>3</v>
      </c>
      <c r="BE296" s="91"/>
      <c r="BF296" s="91">
        <f>IF('SAISIE ASL'!A296=31,J296,"")</f>
        <v>0</v>
      </c>
      <c r="BG296" s="91"/>
      <c r="BH296" s="91">
        <f>IF('SAISIE ASL'!A296=31,L296,"")</f>
        <v>3</v>
      </c>
      <c r="BI296" s="92"/>
      <c r="BJ296" s="93"/>
      <c r="BK296" s="94"/>
      <c r="BL296" s="91" t="str">
        <f>IF('SAISIE ASL'!A296=32,H296,"")</f>
        <v/>
      </c>
      <c r="BM296" s="91"/>
      <c r="BN296" s="91" t="str">
        <f>IF('SAISIE ASL'!A296=32,J296,"")</f>
        <v/>
      </c>
      <c r="BO296" s="91"/>
      <c r="BP296" s="91" t="str">
        <f>IF('SAISIE ASL'!A296=32,L296,"")</f>
        <v/>
      </c>
      <c r="BQ296" s="92"/>
      <c r="BR296" s="93"/>
      <c r="BS296" s="85"/>
      <c r="BT296" s="91" t="str">
        <f>IF('SAISIE ASL'!A296=33,H296,"")</f>
        <v/>
      </c>
      <c r="BU296" s="91"/>
      <c r="BV296" s="91" t="str">
        <f>IF('SAISIE ASL'!A296=33,J296,"")</f>
        <v/>
      </c>
      <c r="BW296" s="91"/>
      <c r="BX296" s="91" t="str">
        <f>IF('SAISIE ASL'!A296=33,L296,"")</f>
        <v/>
      </c>
      <c r="BY296" s="92"/>
      <c r="BZ296" s="93"/>
    </row>
    <row r="297" spans="1:78" ht="15" x14ac:dyDescent="0.2">
      <c r="A297">
        <f>'SAISIE ASL'!J297</f>
        <v>200</v>
      </c>
      <c r="B297">
        <f>'SAISIE ASL'!K297</f>
        <v>255</v>
      </c>
      <c r="C297" t="str">
        <f>'SAISIE ASL'!L297</f>
        <v>Les revêtements des sanitaires sont en bon état.</v>
      </c>
      <c r="D297">
        <f>'SAISIE ASL'!M297</f>
        <v>3</v>
      </c>
      <c r="E297" t="str">
        <f>'SAISIE ASL'!N297</f>
        <v>Très Satisfaisant</v>
      </c>
      <c r="F297" s="89">
        <f>'SAISIE ASL'!M297</f>
        <v>3</v>
      </c>
      <c r="G297" s="89">
        <f>IF('SAISIE ASL'!N297="Très Satisfaisant",1,IF('SAISIE ASL'!N297="Satisfaisant",0.75,IF('SAISIE ASL'!N297="Insatisfaisant",0.25,IF('SAISIE ASL'!N297="Très Insatisfaisant",0,IF('SAISIE ASL'!N297="Non Mesuré","",0)))))</f>
        <v>1</v>
      </c>
      <c r="H297" s="89">
        <f>IF('SAISIE ASL'!N297&lt;&gt;"Non Mesuré",F297*G297,"")</f>
        <v>3</v>
      </c>
      <c r="I297" s="89"/>
      <c r="J297" s="89">
        <f>IF('SAISIE ASL'!N297="Non Mesuré",F297,0)</f>
        <v>0</v>
      </c>
      <c r="K297" s="89"/>
      <c r="L297" s="89">
        <f t="shared" si="20"/>
        <v>3</v>
      </c>
      <c r="M297" s="89"/>
      <c r="N297" s="90"/>
      <c r="O297" s="90"/>
      <c r="P297" s="91" t="str">
        <f>IF('SAISIE ASL'!G297=1,H297,"")</f>
        <v/>
      </c>
      <c r="Q297" s="91"/>
      <c r="R297" s="91" t="str">
        <f>IF('SAISIE ASL'!G297=1,J297,"")</f>
        <v/>
      </c>
      <c r="S297" s="91"/>
      <c r="T297" s="91" t="str">
        <f>IF('SAISIE ASL'!G297=1,L297,"")</f>
        <v/>
      </c>
      <c r="U297" s="92"/>
      <c r="V297" s="93"/>
      <c r="W297" s="91"/>
      <c r="X297" s="91" t="str">
        <f>IF('SAISIE ASL'!G297=2,H297,"")</f>
        <v/>
      </c>
      <c r="Y297" s="91"/>
      <c r="Z297" s="91" t="str">
        <f>IF('SAISIE ASL'!G297=2,J297,"")</f>
        <v/>
      </c>
      <c r="AA297" s="91"/>
      <c r="AB297" s="91" t="str">
        <f>IF('SAISIE ASL'!G297=2,L297,"")</f>
        <v/>
      </c>
      <c r="AC297" s="92"/>
      <c r="AD297" s="93"/>
      <c r="AE297" s="91"/>
      <c r="AF297" s="91">
        <f>IF('SAISIE ASL'!G297=3,H297,"")</f>
        <v>3</v>
      </c>
      <c r="AG297" s="91"/>
      <c r="AH297" s="91">
        <f>IF('SAISIE ASL'!G297=3,J297,"")</f>
        <v>0</v>
      </c>
      <c r="AI297" s="91"/>
      <c r="AJ297" s="91">
        <f>IF('SAISIE ASL'!G297=3,L297,"")</f>
        <v>3</v>
      </c>
      <c r="AK297" s="92"/>
      <c r="AL297" s="93"/>
      <c r="AM297" s="91"/>
      <c r="AN297" s="91" t="str">
        <f>IF('SAISIE ASL'!G297=4,H297,"")</f>
        <v/>
      </c>
      <c r="AO297" s="91"/>
      <c r="AP297" s="91" t="str">
        <f>IF('SAISIE ASL'!G297=4,J297,"")</f>
        <v/>
      </c>
      <c r="AQ297" s="91"/>
      <c r="AR297" s="91" t="str">
        <f>IF('SAISIE ASL'!G297=4,L297,"")</f>
        <v/>
      </c>
      <c r="AS297" s="92"/>
      <c r="AT297" s="93"/>
      <c r="AU297" s="89"/>
      <c r="AV297" s="91" t="str">
        <f>IF('SAISIE ASL'!G297=5,H297,"")</f>
        <v/>
      </c>
      <c r="AW297" s="91"/>
      <c r="AX297" s="91" t="str">
        <f>IF('SAISIE ASL'!G297=5,J297,"")</f>
        <v/>
      </c>
      <c r="AY297" s="91"/>
      <c r="AZ297" s="91" t="str">
        <f>IF('SAISIE ASL'!G297=5,L297,"")</f>
        <v/>
      </c>
      <c r="BA297" s="92"/>
      <c r="BB297" s="93"/>
      <c r="BC297" s="89"/>
      <c r="BD297" s="91" t="str">
        <f>IF('SAISIE ASL'!A297=31,H297,"")</f>
        <v/>
      </c>
      <c r="BE297" s="91"/>
      <c r="BF297" s="91" t="str">
        <f>IF('SAISIE ASL'!A297=31,J297,"")</f>
        <v/>
      </c>
      <c r="BG297" s="91"/>
      <c r="BH297" s="91" t="str">
        <f>IF('SAISIE ASL'!A297=31,L297,"")</f>
        <v/>
      </c>
      <c r="BI297" s="92"/>
      <c r="BJ297" s="93"/>
      <c r="BK297" s="94"/>
      <c r="BL297" s="91">
        <f>IF('SAISIE ASL'!A297=32,H297,"")</f>
        <v>3</v>
      </c>
      <c r="BM297" s="91"/>
      <c r="BN297" s="91">
        <f>IF('SAISIE ASL'!A297=32,J297,"")</f>
        <v>0</v>
      </c>
      <c r="BO297" s="91"/>
      <c r="BP297" s="91">
        <f>IF('SAISIE ASL'!A297=32,L297,"")</f>
        <v>3</v>
      </c>
      <c r="BQ297" s="92"/>
      <c r="BR297" s="93"/>
      <c r="BS297" s="85"/>
      <c r="BT297" s="91" t="str">
        <f>IF('SAISIE ASL'!A297=33,H297,"")</f>
        <v/>
      </c>
      <c r="BU297" s="91"/>
      <c r="BV297" s="91" t="str">
        <f>IF('SAISIE ASL'!A297=33,J297,"")</f>
        <v/>
      </c>
      <c r="BW297" s="91"/>
      <c r="BX297" s="91" t="str">
        <f>IF('SAISIE ASL'!A297=33,L297,"")</f>
        <v/>
      </c>
      <c r="BY297" s="92"/>
      <c r="BZ297" s="93"/>
    </row>
    <row r="298" spans="1:78" ht="15" x14ac:dyDescent="0.2">
      <c r="A298">
        <f>'SAISIE ASL'!J298</f>
        <v>75</v>
      </c>
      <c r="B298">
        <f>'SAISIE ASL'!K298</f>
        <v>256</v>
      </c>
      <c r="C298" t="str">
        <f>'SAISIE ASL'!L298</f>
        <v>L'ensemble des équipements des sanitaires fonctionne bien.</v>
      </c>
      <c r="D298">
        <f>'SAISIE ASL'!M298</f>
        <v>3</v>
      </c>
      <c r="E298" t="str">
        <f>'SAISIE ASL'!N298</f>
        <v>OUI</v>
      </c>
      <c r="F298" s="89">
        <f>'SAISIE ASL'!M298</f>
        <v>3</v>
      </c>
      <c r="G298" s="89">
        <f>IF('SAISIE ASL'!N298="OUI",1,IF('SAISIE ASL'!N298="NON",0,IF('SAISIE ASL'!N298="Non Mesuré","",0)))</f>
        <v>1</v>
      </c>
      <c r="H298" s="89">
        <f>IF('SAISIE ASL'!N298&lt;&gt;"Non Mesuré",F298*G298,"")</f>
        <v>3</v>
      </c>
      <c r="I298" s="89"/>
      <c r="J298" s="89">
        <f>IF('SAISIE ASL'!N298="Non Mesuré",F298,0)</f>
        <v>0</v>
      </c>
      <c r="K298" s="89"/>
      <c r="L298" s="89">
        <f t="shared" si="20"/>
        <v>3</v>
      </c>
      <c r="M298" s="89"/>
      <c r="N298" s="90"/>
      <c r="O298" s="90"/>
      <c r="P298" s="91" t="str">
        <f>IF('SAISIE ASL'!G298=1,H298,"")</f>
        <v/>
      </c>
      <c r="Q298" s="91"/>
      <c r="R298" s="91" t="str">
        <f>IF('SAISIE ASL'!G298=1,J298,"")</f>
        <v/>
      </c>
      <c r="S298" s="91"/>
      <c r="T298" s="91" t="str">
        <f>IF('SAISIE ASL'!G298=1,L298,"")</f>
        <v/>
      </c>
      <c r="U298" s="92"/>
      <c r="V298" s="93"/>
      <c r="W298" s="91"/>
      <c r="X298" s="91" t="str">
        <f>IF('SAISIE ASL'!G298=2,H298,"")</f>
        <v/>
      </c>
      <c r="Y298" s="91"/>
      <c r="Z298" s="91" t="str">
        <f>IF('SAISIE ASL'!G298=2,J298,"")</f>
        <v/>
      </c>
      <c r="AA298" s="91"/>
      <c r="AB298" s="91" t="str">
        <f>IF('SAISIE ASL'!G298=2,L298,"")</f>
        <v/>
      </c>
      <c r="AC298" s="92"/>
      <c r="AD298" s="93"/>
      <c r="AE298" s="91"/>
      <c r="AF298" s="91">
        <f>IF('SAISIE ASL'!G298=3,H298,"")</f>
        <v>3</v>
      </c>
      <c r="AG298" s="91"/>
      <c r="AH298" s="91">
        <f>IF('SAISIE ASL'!G298=3,J298,"")</f>
        <v>0</v>
      </c>
      <c r="AI298" s="91"/>
      <c r="AJ298" s="91">
        <f>IF('SAISIE ASL'!G298=3,L298,"")</f>
        <v>3</v>
      </c>
      <c r="AK298" s="92"/>
      <c r="AL298" s="93"/>
      <c r="AM298" s="91"/>
      <c r="AN298" s="91" t="str">
        <f>IF('SAISIE ASL'!G298=4,H298,"")</f>
        <v/>
      </c>
      <c r="AO298" s="91"/>
      <c r="AP298" s="91" t="str">
        <f>IF('SAISIE ASL'!G298=4,J298,"")</f>
        <v/>
      </c>
      <c r="AQ298" s="91"/>
      <c r="AR298" s="91" t="str">
        <f>IF('SAISIE ASL'!G298=4,L298,"")</f>
        <v/>
      </c>
      <c r="AS298" s="92"/>
      <c r="AT298" s="93"/>
      <c r="AU298" s="89"/>
      <c r="AV298" s="91" t="str">
        <f>IF('SAISIE ASL'!G298=5,H298,"")</f>
        <v/>
      </c>
      <c r="AW298" s="91"/>
      <c r="AX298" s="91" t="str">
        <f>IF('SAISIE ASL'!G298=5,J298,"")</f>
        <v/>
      </c>
      <c r="AY298" s="91"/>
      <c r="AZ298" s="91" t="str">
        <f>IF('SAISIE ASL'!G298=5,L298,"")</f>
        <v/>
      </c>
      <c r="BA298" s="92"/>
      <c r="BB298" s="93"/>
      <c r="BC298" s="89"/>
      <c r="BD298" s="91" t="str">
        <f>IF('SAISIE ASL'!A298=31,H298,"")</f>
        <v/>
      </c>
      <c r="BE298" s="91"/>
      <c r="BF298" s="91" t="str">
        <f>IF('SAISIE ASL'!A298=31,J298,"")</f>
        <v/>
      </c>
      <c r="BG298" s="91"/>
      <c r="BH298" s="91" t="str">
        <f>IF('SAISIE ASL'!A298=31,L298,"")</f>
        <v/>
      </c>
      <c r="BI298" s="92"/>
      <c r="BJ298" s="93"/>
      <c r="BK298" s="94"/>
      <c r="BL298" s="91">
        <f>IF('SAISIE ASL'!A298=32,H298,"")</f>
        <v>3</v>
      </c>
      <c r="BM298" s="91"/>
      <c r="BN298" s="91">
        <f>IF('SAISIE ASL'!A298=32,J298,"")</f>
        <v>0</v>
      </c>
      <c r="BO298" s="91"/>
      <c r="BP298" s="91">
        <f>IF('SAISIE ASL'!A298=32,L298,"")</f>
        <v>3</v>
      </c>
      <c r="BQ298" s="92"/>
      <c r="BR298" s="93"/>
      <c r="BS298" s="85"/>
      <c r="BT298" s="91" t="str">
        <f>IF('SAISIE ASL'!A298=33,H298,"")</f>
        <v/>
      </c>
      <c r="BU298" s="91"/>
      <c r="BV298" s="91" t="str">
        <f>IF('SAISIE ASL'!A298=33,J298,"")</f>
        <v/>
      </c>
      <c r="BW298" s="91"/>
      <c r="BX298" s="91" t="str">
        <f>IF('SAISIE ASL'!A298=33,L298,"")</f>
        <v/>
      </c>
      <c r="BY298" s="92"/>
      <c r="BZ298" s="93"/>
    </row>
    <row r="299" spans="1:78" ht="15" x14ac:dyDescent="0.2">
      <c r="A299">
        <f>'SAISIE ASL'!J299</f>
        <v>37</v>
      </c>
      <c r="B299">
        <f>'SAISIE ASL'!K299</f>
        <v>257</v>
      </c>
      <c r="C299" t="str">
        <f>'SAISIE ASL'!L299</f>
        <v>Il n'y a pas d'odeur désagréable dans les sanitaires.</v>
      </c>
      <c r="D299">
        <f>'SAISIE ASL'!M299</f>
        <v>3</v>
      </c>
      <c r="E299" t="str">
        <f>'SAISIE ASL'!N299</f>
        <v>OUI</v>
      </c>
      <c r="F299" s="89">
        <f>'SAISIE ASL'!M299</f>
        <v>3</v>
      </c>
      <c r="G299" s="89">
        <f>IF('SAISIE ASL'!N299="OUI",1,IF('SAISIE ASL'!N299="NON",0,IF('SAISIE ASL'!N299="Non Mesuré","",0)))</f>
        <v>1</v>
      </c>
      <c r="H299" s="89">
        <f>IF('SAISIE ASL'!N299&lt;&gt;"Non Mesuré",F299*G299,"")</f>
        <v>3</v>
      </c>
      <c r="I299" s="89"/>
      <c r="J299" s="89">
        <f>IF('SAISIE ASL'!N299="Non Mesuré",F299,0)</f>
        <v>0</v>
      </c>
      <c r="K299" s="89"/>
      <c r="L299" s="89">
        <f t="shared" si="20"/>
        <v>3</v>
      </c>
      <c r="M299" s="89"/>
      <c r="N299" s="90"/>
      <c r="O299" s="90"/>
      <c r="P299" s="91" t="str">
        <f>IF('SAISIE ASL'!G299=1,H299,"")</f>
        <v/>
      </c>
      <c r="Q299" s="91"/>
      <c r="R299" s="91" t="str">
        <f>IF('SAISIE ASL'!G299=1,J299,"")</f>
        <v/>
      </c>
      <c r="S299" s="91"/>
      <c r="T299" s="91" t="str">
        <f>IF('SAISIE ASL'!G299=1,L299,"")</f>
        <v/>
      </c>
      <c r="U299" s="92"/>
      <c r="V299" s="93"/>
      <c r="W299" s="91"/>
      <c r="X299" s="91" t="str">
        <f>IF('SAISIE ASL'!G299=2,H299,"")</f>
        <v/>
      </c>
      <c r="Y299" s="91"/>
      <c r="Z299" s="91" t="str">
        <f>IF('SAISIE ASL'!G299=2,J299,"")</f>
        <v/>
      </c>
      <c r="AA299" s="91"/>
      <c r="AB299" s="91" t="str">
        <f>IF('SAISIE ASL'!G299=2,L299,"")</f>
        <v/>
      </c>
      <c r="AC299" s="92"/>
      <c r="AD299" s="93"/>
      <c r="AE299" s="91"/>
      <c r="AF299" s="91">
        <f>IF('SAISIE ASL'!G299=3,H299,"")</f>
        <v>3</v>
      </c>
      <c r="AG299" s="91"/>
      <c r="AH299" s="91">
        <f>IF('SAISIE ASL'!G299=3,J299,"")</f>
        <v>0</v>
      </c>
      <c r="AI299" s="91"/>
      <c r="AJ299" s="91">
        <f>IF('SAISIE ASL'!G299=3,L299,"")</f>
        <v>3</v>
      </c>
      <c r="AK299" s="92"/>
      <c r="AL299" s="93"/>
      <c r="AM299" s="91"/>
      <c r="AN299" s="91" t="str">
        <f>IF('SAISIE ASL'!G299=4,H299,"")</f>
        <v/>
      </c>
      <c r="AO299" s="91"/>
      <c r="AP299" s="91" t="str">
        <f>IF('SAISIE ASL'!G299=4,J299,"")</f>
        <v/>
      </c>
      <c r="AQ299" s="91"/>
      <c r="AR299" s="91" t="str">
        <f>IF('SAISIE ASL'!G299=4,L299,"")</f>
        <v/>
      </c>
      <c r="AS299" s="92"/>
      <c r="AT299" s="93"/>
      <c r="AU299" s="89"/>
      <c r="AV299" s="91" t="str">
        <f>IF('SAISIE ASL'!G299=5,H299,"")</f>
        <v/>
      </c>
      <c r="AW299" s="91"/>
      <c r="AX299" s="91" t="str">
        <f>IF('SAISIE ASL'!G299=5,J299,"")</f>
        <v/>
      </c>
      <c r="AY299" s="91"/>
      <c r="AZ299" s="91" t="str">
        <f>IF('SAISIE ASL'!G299=5,L299,"")</f>
        <v/>
      </c>
      <c r="BA299" s="92"/>
      <c r="BB299" s="93"/>
      <c r="BC299" s="89"/>
      <c r="BD299" s="91">
        <f>IF('SAISIE ASL'!A299=31,H299,"")</f>
        <v>3</v>
      </c>
      <c r="BE299" s="91"/>
      <c r="BF299" s="91">
        <f>IF('SAISIE ASL'!A299=31,J299,"")</f>
        <v>0</v>
      </c>
      <c r="BG299" s="91"/>
      <c r="BH299" s="91">
        <f>IF('SAISIE ASL'!A299=31,L299,"")</f>
        <v>3</v>
      </c>
      <c r="BI299" s="92"/>
      <c r="BJ299" s="93"/>
      <c r="BK299" s="94"/>
      <c r="BL299" s="91" t="str">
        <f>IF('SAISIE ASL'!A299=32,H299,"")</f>
        <v/>
      </c>
      <c r="BM299" s="91"/>
      <c r="BN299" s="91" t="str">
        <f>IF('SAISIE ASL'!A299=32,J299,"")</f>
        <v/>
      </c>
      <c r="BO299" s="91"/>
      <c r="BP299" s="91" t="str">
        <f>IF('SAISIE ASL'!A299=32,L299,"")</f>
        <v/>
      </c>
      <c r="BQ299" s="92"/>
      <c r="BR299" s="93"/>
      <c r="BS299" s="85"/>
      <c r="BT299" s="91" t="str">
        <f>IF('SAISIE ASL'!A299=33,H299,"")</f>
        <v/>
      </c>
      <c r="BU299" s="91"/>
      <c r="BV299" s="91" t="str">
        <f>IF('SAISIE ASL'!A299=33,J299,"")</f>
        <v/>
      </c>
      <c r="BW299" s="91"/>
      <c r="BX299" s="91" t="str">
        <f>IF('SAISIE ASL'!A299=33,L299,"")</f>
        <v/>
      </c>
      <c r="BY299" s="92"/>
      <c r="BZ299" s="93"/>
    </row>
    <row r="300" spans="1:78" ht="15" x14ac:dyDescent="0.2">
      <c r="A300">
        <f>'SAISIE ASL'!J300</f>
        <v>46</v>
      </c>
      <c r="B300">
        <f>'SAISIE ASL'!K300</f>
        <v>258</v>
      </c>
      <c r="C300" t="str">
        <f>'SAISIE ASL'!L300</f>
        <v>Le nombre de sanitaires est  adapté à la capacité d'accueil</v>
      </c>
      <c r="D300">
        <f>'SAISIE ASL'!M300</f>
        <v>3</v>
      </c>
      <c r="E300" t="str">
        <f>'SAISIE ASL'!N300</f>
        <v>OUI</v>
      </c>
      <c r="F300" s="89">
        <f>'SAISIE ASL'!M300</f>
        <v>3</v>
      </c>
      <c r="G300" s="89">
        <f>IF('SAISIE ASL'!N300="OUI",1,IF('SAISIE ASL'!N300="NON",0,IF('SAISIE ASL'!N300="Non Mesuré","",0)))</f>
        <v>1</v>
      </c>
      <c r="H300" s="89">
        <f>IF('SAISIE ASL'!N300&lt;&gt;"Non Mesuré",F300*G300,"")</f>
        <v>3</v>
      </c>
      <c r="I300" s="89"/>
      <c r="J300" s="89">
        <f>IF('SAISIE ASL'!N300="Non Mesuré",F300,0)</f>
        <v>0</v>
      </c>
      <c r="K300" s="89"/>
      <c r="L300" s="89">
        <f t="shared" si="20"/>
        <v>3</v>
      </c>
      <c r="M300" s="89"/>
      <c r="N300" s="90"/>
      <c r="O300" s="90"/>
      <c r="P300" s="91" t="str">
        <f>IF('SAISIE ASL'!G300=1,H300,"")</f>
        <v/>
      </c>
      <c r="Q300" s="91"/>
      <c r="R300" s="91" t="str">
        <f>IF('SAISIE ASL'!G300=1,J300,"")</f>
        <v/>
      </c>
      <c r="S300" s="91"/>
      <c r="T300" s="91" t="str">
        <f>IF('SAISIE ASL'!G300=1,L300,"")</f>
        <v/>
      </c>
      <c r="U300" s="92"/>
      <c r="V300" s="93"/>
      <c r="W300" s="91"/>
      <c r="X300" s="91" t="str">
        <f>IF('SAISIE ASL'!G300=2,H300,"")</f>
        <v/>
      </c>
      <c r="Y300" s="91"/>
      <c r="Z300" s="91" t="str">
        <f>IF('SAISIE ASL'!G300=2,J300,"")</f>
        <v/>
      </c>
      <c r="AA300" s="91"/>
      <c r="AB300" s="91" t="str">
        <f>IF('SAISIE ASL'!G300=2,L300,"")</f>
        <v/>
      </c>
      <c r="AC300" s="92"/>
      <c r="AD300" s="93"/>
      <c r="AE300" s="91"/>
      <c r="AF300" s="91">
        <f>IF('SAISIE ASL'!G300=3,H300,"")</f>
        <v>3</v>
      </c>
      <c r="AG300" s="91"/>
      <c r="AH300" s="91">
        <f>IF('SAISIE ASL'!G300=3,J300,"")</f>
        <v>0</v>
      </c>
      <c r="AI300" s="91"/>
      <c r="AJ300" s="91">
        <f>IF('SAISIE ASL'!G300=3,L300,"")</f>
        <v>3</v>
      </c>
      <c r="AK300" s="92"/>
      <c r="AL300" s="93"/>
      <c r="AM300" s="91"/>
      <c r="AN300" s="91" t="str">
        <f>IF('SAISIE ASL'!G300=4,H300,"")</f>
        <v/>
      </c>
      <c r="AO300" s="91"/>
      <c r="AP300" s="91" t="str">
        <f>IF('SAISIE ASL'!G300=4,J300,"")</f>
        <v/>
      </c>
      <c r="AQ300" s="91"/>
      <c r="AR300" s="91" t="str">
        <f>IF('SAISIE ASL'!G300=4,L300,"")</f>
        <v/>
      </c>
      <c r="AS300" s="92"/>
      <c r="AT300" s="93"/>
      <c r="AU300" s="89"/>
      <c r="AV300" s="91" t="str">
        <f>IF('SAISIE ASL'!G300=5,H300,"")</f>
        <v/>
      </c>
      <c r="AW300" s="91"/>
      <c r="AX300" s="91" t="str">
        <f>IF('SAISIE ASL'!G300=5,J300,"")</f>
        <v/>
      </c>
      <c r="AY300" s="91"/>
      <c r="AZ300" s="91" t="str">
        <f>IF('SAISIE ASL'!G300=5,L300,"")</f>
        <v/>
      </c>
      <c r="BA300" s="92"/>
      <c r="BB300" s="93"/>
      <c r="BC300" s="89"/>
      <c r="BD300" s="91" t="str">
        <f>IF('SAISIE ASL'!A300=31,H300,"")</f>
        <v/>
      </c>
      <c r="BE300" s="91"/>
      <c r="BF300" s="91" t="str">
        <f>IF('SAISIE ASL'!A300=31,J300,"")</f>
        <v/>
      </c>
      <c r="BG300" s="91"/>
      <c r="BH300" s="91" t="str">
        <f>IF('SAISIE ASL'!A300=31,L300,"")</f>
        <v/>
      </c>
      <c r="BI300" s="92"/>
      <c r="BJ300" s="93"/>
      <c r="BK300" s="94"/>
      <c r="BL300" s="91" t="str">
        <f>IF('SAISIE ASL'!A300=32,H300,"")</f>
        <v/>
      </c>
      <c r="BM300" s="91"/>
      <c r="BN300" s="91" t="str">
        <f>IF('SAISIE ASL'!A300=32,J300,"")</f>
        <v/>
      </c>
      <c r="BO300" s="91"/>
      <c r="BP300" s="91" t="str">
        <f>IF('SAISIE ASL'!A300=32,L300,"")</f>
        <v/>
      </c>
      <c r="BQ300" s="92"/>
      <c r="BR300" s="93"/>
      <c r="BS300" s="85"/>
      <c r="BT300" s="91">
        <f>IF('SAISIE ASL'!A300=33,H300,"")</f>
        <v>3</v>
      </c>
      <c r="BU300" s="91"/>
      <c r="BV300" s="91">
        <f>IF('SAISIE ASL'!A300=33,J300,"")</f>
        <v>0</v>
      </c>
      <c r="BW300" s="91"/>
      <c r="BX300" s="91">
        <f>IF('SAISIE ASL'!A300=33,L300,"")</f>
        <v>3</v>
      </c>
      <c r="BY300" s="92"/>
      <c r="BZ300" s="93"/>
    </row>
    <row r="301" spans="1:78" ht="15" x14ac:dyDescent="0.2">
      <c r="A301">
        <f>'SAISIE ASL'!J301</f>
        <v>26</v>
      </c>
      <c r="B301">
        <f>'SAISIE ASL'!K301</f>
        <v>259</v>
      </c>
      <c r="C301" t="str">
        <f>'SAISIE ASL'!L301</f>
        <v>Existence WC à mi-parcours</v>
      </c>
      <c r="D301">
        <f>'SAISIE ASL'!M301</f>
        <v>3</v>
      </c>
      <c r="E301" t="str">
        <f>'SAISIE ASL'!N301</f>
        <v>OUI</v>
      </c>
      <c r="F301" s="89">
        <f>'SAISIE ASL'!M301</f>
        <v>3</v>
      </c>
      <c r="G301" s="89">
        <f>IF('SAISIE ASL'!N301="OUI",1,IF('SAISIE ASL'!N301="NON",0,IF('SAISIE ASL'!N301="Non Mesuré","",0)))</f>
        <v>1</v>
      </c>
      <c r="H301" s="89">
        <f>IF('SAISIE ASL'!N301&lt;&gt;"Non Mesuré",F301*G301,"")</f>
        <v>3</v>
      </c>
      <c r="I301" s="89"/>
      <c r="J301" s="89">
        <f>IF('SAISIE ASL'!N301="Non Mesuré",F301,0)</f>
        <v>0</v>
      </c>
      <c r="K301" s="89"/>
      <c r="L301" s="89">
        <f t="shared" si="20"/>
        <v>3</v>
      </c>
      <c r="M301" s="89"/>
      <c r="N301" s="90"/>
      <c r="O301" s="90"/>
      <c r="P301" s="91" t="str">
        <f>IF('SAISIE ASL'!G301=1,H301,"")</f>
        <v/>
      </c>
      <c r="Q301" s="91"/>
      <c r="R301" s="91" t="str">
        <f>IF('SAISIE ASL'!G301=1,J301,"")</f>
        <v/>
      </c>
      <c r="S301" s="91"/>
      <c r="T301" s="91" t="str">
        <f>IF('SAISIE ASL'!G301=1,L301,"")</f>
        <v/>
      </c>
      <c r="U301" s="92"/>
      <c r="V301" s="93"/>
      <c r="W301" s="91"/>
      <c r="X301" s="91" t="str">
        <f>IF('SAISIE ASL'!G301=2,H301,"")</f>
        <v/>
      </c>
      <c r="Y301" s="91"/>
      <c r="Z301" s="91" t="str">
        <f>IF('SAISIE ASL'!G301=2,J301,"")</f>
        <v/>
      </c>
      <c r="AA301" s="91"/>
      <c r="AB301" s="91" t="str">
        <f>IF('SAISIE ASL'!G301=2,L301,"")</f>
        <v/>
      </c>
      <c r="AC301" s="92"/>
      <c r="AD301" s="93"/>
      <c r="AE301" s="91"/>
      <c r="AF301" s="91" t="str">
        <f>IF('SAISIE ASL'!G301=3,H301,"")</f>
        <v/>
      </c>
      <c r="AG301" s="91"/>
      <c r="AH301" s="91" t="str">
        <f>IF('SAISIE ASL'!G301=3,J301,"")</f>
        <v/>
      </c>
      <c r="AI301" s="91"/>
      <c r="AJ301" s="91" t="str">
        <f>IF('SAISIE ASL'!G301=3,L301,"")</f>
        <v/>
      </c>
      <c r="AK301" s="92"/>
      <c r="AL301" s="93"/>
      <c r="AM301" s="91"/>
      <c r="AN301" s="91" t="str">
        <f>IF('SAISIE ASL'!G301=4,H301,"")</f>
        <v/>
      </c>
      <c r="AO301" s="91"/>
      <c r="AP301" s="91" t="str">
        <f>IF('SAISIE ASL'!G301=4,J301,"")</f>
        <v/>
      </c>
      <c r="AQ301" s="91"/>
      <c r="AR301" s="91" t="str">
        <f>IF('SAISIE ASL'!G301=4,L301,"")</f>
        <v/>
      </c>
      <c r="AS301" s="92"/>
      <c r="AT301" s="93"/>
      <c r="AU301" s="89"/>
      <c r="AV301" s="91">
        <f>IF('SAISIE ASL'!G301=5,H301,"")</f>
        <v>3</v>
      </c>
      <c r="AW301" s="91"/>
      <c r="AX301" s="91">
        <f>IF('SAISIE ASL'!G301=5,J301,"")</f>
        <v>0</v>
      </c>
      <c r="AY301" s="91"/>
      <c r="AZ301" s="91">
        <f>IF('SAISIE ASL'!G301=5,L301,"")</f>
        <v>3</v>
      </c>
      <c r="BA301" s="92"/>
      <c r="BB301" s="93"/>
      <c r="BC301" s="89"/>
      <c r="BD301" s="91" t="str">
        <f>IF('SAISIE ASL'!A301=31,H301,"")</f>
        <v/>
      </c>
      <c r="BE301" s="91"/>
      <c r="BF301" s="91" t="str">
        <f>IF('SAISIE ASL'!A301=31,J301,"")</f>
        <v/>
      </c>
      <c r="BG301" s="91"/>
      <c r="BH301" s="91" t="str">
        <f>IF('SAISIE ASL'!A301=31,L301,"")</f>
        <v/>
      </c>
      <c r="BI301" s="92"/>
      <c r="BJ301" s="93"/>
      <c r="BK301" s="94"/>
      <c r="BL301" s="91" t="str">
        <f>IF('SAISIE ASL'!A301=32,H301,"")</f>
        <v/>
      </c>
      <c r="BM301" s="91"/>
      <c r="BN301" s="91" t="str">
        <f>IF('SAISIE ASL'!A301=32,J301,"")</f>
        <v/>
      </c>
      <c r="BO301" s="91"/>
      <c r="BP301" s="91" t="str">
        <f>IF('SAISIE ASL'!A301=32,L301,"")</f>
        <v/>
      </c>
      <c r="BQ301" s="92"/>
      <c r="BR301" s="93"/>
      <c r="BS301" s="85"/>
      <c r="BT301" s="91" t="str">
        <f>IF('SAISIE ASL'!A301=33,H301,"")</f>
        <v/>
      </c>
      <c r="BU301" s="91"/>
      <c r="BV301" s="91" t="str">
        <f>IF('SAISIE ASL'!A301=33,J301,"")</f>
        <v/>
      </c>
      <c r="BW301" s="91"/>
      <c r="BX301" s="91" t="str">
        <f>IF('SAISIE ASL'!A301=33,L301,"")</f>
        <v/>
      </c>
      <c r="BY301" s="92"/>
      <c r="BZ301" s="93"/>
    </row>
    <row r="302" spans="1:78" ht="15.75" x14ac:dyDescent="0.25">
      <c r="A302">
        <f>'SAISIE ASL'!J302</f>
        <v>0</v>
      </c>
      <c r="B302" t="str">
        <f>'SAISIE ASL'!K302</f>
        <v/>
      </c>
      <c r="C302" t="str">
        <f>'SAISIE ASL'!L302</f>
        <v>Les vestiaires</v>
      </c>
      <c r="D302">
        <f>'SAISIE ASL'!M302</f>
        <v>0</v>
      </c>
      <c r="E302">
        <f>'SAISIE ASL'!N302</f>
        <v>0</v>
      </c>
      <c r="F302" s="234"/>
      <c r="G302" s="234"/>
      <c r="H302" s="234"/>
      <c r="I302" s="234"/>
      <c r="J302" s="234"/>
      <c r="K302" s="234"/>
      <c r="L302" s="234"/>
      <c r="M302" s="234"/>
      <c r="N302" s="235"/>
      <c r="O302" s="235"/>
      <c r="P302" s="144"/>
      <c r="Q302" s="144"/>
      <c r="R302" s="144"/>
      <c r="S302" s="144"/>
      <c r="T302" s="144"/>
      <c r="U302" s="145"/>
      <c r="V302" s="146"/>
      <c r="W302" s="144"/>
      <c r="X302" s="144"/>
      <c r="Y302" s="144"/>
      <c r="Z302" s="144"/>
      <c r="AA302" s="144"/>
      <c r="AB302" s="144"/>
      <c r="AC302" s="145"/>
      <c r="AD302" s="146"/>
      <c r="AE302" s="144"/>
      <c r="AF302" s="144"/>
      <c r="AG302" s="144"/>
      <c r="AH302" s="144"/>
      <c r="AI302" s="144"/>
      <c r="AJ302" s="144"/>
      <c r="AK302" s="145"/>
      <c r="AL302" s="146"/>
      <c r="AM302" s="144"/>
      <c r="AN302" s="144"/>
      <c r="AO302" s="144"/>
      <c r="AP302" s="144"/>
      <c r="AQ302" s="144"/>
      <c r="AR302" s="144"/>
      <c r="AS302" s="145"/>
      <c r="AT302" s="146"/>
      <c r="AU302" s="234"/>
      <c r="AV302" s="144"/>
      <c r="AW302" s="144"/>
      <c r="AX302" s="144"/>
      <c r="AY302" s="144"/>
      <c r="AZ302" s="144"/>
      <c r="BA302" s="145"/>
      <c r="BB302" s="146"/>
      <c r="BC302" s="234"/>
      <c r="BD302" s="144" t="str">
        <f>IF('SAISIE ASL'!A302=31,H302,"")</f>
        <v/>
      </c>
      <c r="BE302" s="144"/>
      <c r="BF302" s="144" t="str">
        <f>IF('SAISIE ASL'!A302=31,J302,"")</f>
        <v/>
      </c>
      <c r="BG302" s="144"/>
      <c r="BH302" s="144" t="str">
        <f>IF('SAISIE ASL'!A302=31,L302,"")</f>
        <v/>
      </c>
      <c r="BI302" s="145"/>
      <c r="BJ302" s="146"/>
      <c r="BK302" s="147"/>
      <c r="BL302" s="144" t="str">
        <f>IF('SAISIE ASL'!A302=32,H302,"")</f>
        <v/>
      </c>
      <c r="BM302" s="144"/>
      <c r="BN302" s="144" t="str">
        <f>IF('SAISIE ASL'!A302=32,J302,"")</f>
        <v/>
      </c>
      <c r="BO302" s="144"/>
      <c r="BP302" s="144" t="str">
        <f>IF('SAISIE ASL'!A302=32,L302,"")</f>
        <v/>
      </c>
      <c r="BQ302" s="145"/>
      <c r="BR302" s="146"/>
      <c r="BS302" s="142"/>
      <c r="BT302" s="144" t="str">
        <f>IF('SAISIE ASL'!A302=33,H302,"")</f>
        <v/>
      </c>
      <c r="BU302" s="144"/>
      <c r="BV302" s="144" t="str">
        <f>IF('SAISIE ASL'!A302=33,J302,"")</f>
        <v/>
      </c>
      <c r="BW302" s="144"/>
      <c r="BX302" s="144" t="str">
        <f>IF('SAISIE ASL'!A302=33,L302,"")</f>
        <v/>
      </c>
      <c r="BY302" s="145"/>
      <c r="BZ302" s="146"/>
    </row>
    <row r="303" spans="1:78" ht="15" x14ac:dyDescent="0.2">
      <c r="A303">
        <f>'SAISIE ASL'!J303</f>
        <v>37</v>
      </c>
      <c r="B303">
        <f>'SAISIE ASL'!K303</f>
        <v>260</v>
      </c>
      <c r="C303" t="str">
        <f>'SAISIE ASL'!L303</f>
        <v>Si l'activité nécessite un changement de tenue, la structure dispose d'un vestiaire adapté.</v>
      </c>
      <c r="D303">
        <f>'SAISIE ASL'!M303</f>
        <v>3</v>
      </c>
      <c r="E303" t="str">
        <f>'SAISIE ASL'!N303</f>
        <v>OUI</v>
      </c>
      <c r="F303" s="89">
        <f>'SAISIE ASL'!M303</f>
        <v>3</v>
      </c>
      <c r="G303" s="89">
        <f>IF('SAISIE ASL'!N303="OUI",1,IF('SAISIE ASL'!N303="NON",0,IF('SAISIE ASL'!N303="Non Mesuré","",0)))</f>
        <v>1</v>
      </c>
      <c r="H303" s="89">
        <f>IF('SAISIE ASL'!N303&lt;&gt;"Non Mesuré",F303*G303,"")</f>
        <v>3</v>
      </c>
      <c r="I303" s="89"/>
      <c r="J303" s="89">
        <f>IF('SAISIE ASL'!N303="Non Mesuré",F303,0)</f>
        <v>0</v>
      </c>
      <c r="K303" s="89"/>
      <c r="L303" s="89">
        <f t="shared" ref="L303:L308" si="21">F303-J303</f>
        <v>3</v>
      </c>
      <c r="M303" s="89"/>
      <c r="N303" s="90"/>
      <c r="O303" s="90"/>
      <c r="P303" s="91" t="str">
        <f>IF('SAISIE ASL'!G303=1,H303,"")</f>
        <v/>
      </c>
      <c r="Q303" s="91"/>
      <c r="R303" s="91" t="str">
        <f>IF('SAISIE ASL'!G303=1,J303,"")</f>
        <v/>
      </c>
      <c r="S303" s="91"/>
      <c r="T303" s="91" t="str">
        <f>IF('SAISIE ASL'!G303=1,L303,"")</f>
        <v/>
      </c>
      <c r="U303" s="92"/>
      <c r="V303" s="93"/>
      <c r="W303" s="91"/>
      <c r="X303" s="91" t="str">
        <f>IF('SAISIE ASL'!G303=2,H303,"")</f>
        <v/>
      </c>
      <c r="Y303" s="91"/>
      <c r="Z303" s="91" t="str">
        <f>IF('SAISIE ASL'!G303=2,J303,"")</f>
        <v/>
      </c>
      <c r="AA303" s="91"/>
      <c r="AB303" s="91" t="str">
        <f>IF('SAISIE ASL'!G303=2,L303,"")</f>
        <v/>
      </c>
      <c r="AC303" s="92"/>
      <c r="AD303" s="93"/>
      <c r="AE303" s="91"/>
      <c r="AF303" s="91">
        <f>IF('SAISIE ASL'!G303=3,H303,"")</f>
        <v>3</v>
      </c>
      <c r="AG303" s="91"/>
      <c r="AH303" s="91">
        <f>IF('SAISIE ASL'!G303=3,J303,"")</f>
        <v>0</v>
      </c>
      <c r="AI303" s="91"/>
      <c r="AJ303" s="91">
        <f>IF('SAISIE ASL'!G303=3,L303,"")</f>
        <v>3</v>
      </c>
      <c r="AK303" s="92"/>
      <c r="AL303" s="93"/>
      <c r="AM303" s="91"/>
      <c r="AN303" s="91" t="str">
        <f>IF('SAISIE ASL'!G303=4,H303,"")</f>
        <v/>
      </c>
      <c r="AO303" s="91"/>
      <c r="AP303" s="91" t="str">
        <f>IF('SAISIE ASL'!G303=4,J303,"")</f>
        <v/>
      </c>
      <c r="AQ303" s="91"/>
      <c r="AR303" s="91" t="str">
        <f>IF('SAISIE ASL'!G303=4,L303,"")</f>
        <v/>
      </c>
      <c r="AS303" s="92"/>
      <c r="AT303" s="93"/>
      <c r="AU303" s="89"/>
      <c r="AV303" s="91" t="str">
        <f>IF('SAISIE ASL'!G303=5,H303,"")</f>
        <v/>
      </c>
      <c r="AW303" s="91"/>
      <c r="AX303" s="91" t="str">
        <f>IF('SAISIE ASL'!G303=5,J303,"")</f>
        <v/>
      </c>
      <c r="AY303" s="91"/>
      <c r="AZ303" s="91" t="str">
        <f>IF('SAISIE ASL'!G303=5,L303,"")</f>
        <v/>
      </c>
      <c r="BA303" s="92"/>
      <c r="BB303" s="93"/>
      <c r="BC303" s="89"/>
      <c r="BD303" s="91" t="str">
        <f>IF('SAISIE ASL'!A303=31,H303,"")</f>
        <v/>
      </c>
      <c r="BE303" s="91"/>
      <c r="BF303" s="91" t="str">
        <f>IF('SAISIE ASL'!A303=31,J303,"")</f>
        <v/>
      </c>
      <c r="BG303" s="91"/>
      <c r="BH303" s="91" t="str">
        <f>IF('SAISIE ASL'!A303=31,L303,"")</f>
        <v/>
      </c>
      <c r="BI303" s="92"/>
      <c r="BJ303" s="93"/>
      <c r="BK303" s="94"/>
      <c r="BL303" s="91" t="str">
        <f>IF('SAISIE ASL'!A303=32,H303,"")</f>
        <v/>
      </c>
      <c r="BM303" s="91"/>
      <c r="BN303" s="91" t="str">
        <f>IF('SAISIE ASL'!A303=32,J303,"")</f>
        <v/>
      </c>
      <c r="BO303" s="91"/>
      <c r="BP303" s="91" t="str">
        <f>IF('SAISIE ASL'!A303=32,L303,"")</f>
        <v/>
      </c>
      <c r="BQ303" s="92"/>
      <c r="BR303" s="93"/>
      <c r="BS303" s="85"/>
      <c r="BT303" s="91">
        <f>IF('SAISIE ASL'!A303=33,H303,"")</f>
        <v>3</v>
      </c>
      <c r="BU303" s="91"/>
      <c r="BV303" s="91">
        <f>IF('SAISIE ASL'!A303=33,J303,"")</f>
        <v>0</v>
      </c>
      <c r="BW303" s="91"/>
      <c r="BX303" s="91">
        <f>IF('SAISIE ASL'!A303=33,L303,"")</f>
        <v>3</v>
      </c>
      <c r="BY303" s="92"/>
      <c r="BZ303" s="93"/>
    </row>
    <row r="304" spans="1:78" ht="15" x14ac:dyDescent="0.2">
      <c r="A304">
        <f>'SAISIE ASL'!J304</f>
        <v>77</v>
      </c>
      <c r="B304">
        <f>'SAISIE ASL'!K304</f>
        <v>261</v>
      </c>
      <c r="C304" t="str">
        <f>'SAISIE ASL'!L304</f>
        <v>Les vestiaires sont équipés de patères et de bancs.</v>
      </c>
      <c r="D304">
        <f>'SAISIE ASL'!M304</f>
        <v>3</v>
      </c>
      <c r="E304" t="str">
        <f>'SAISIE ASL'!N304</f>
        <v>OUI</v>
      </c>
      <c r="F304" s="89">
        <f>'SAISIE ASL'!M304</f>
        <v>3</v>
      </c>
      <c r="G304" s="89">
        <f>IF('SAISIE ASL'!N304="OUI",1,IF('SAISIE ASL'!N304="NON",0,IF('SAISIE ASL'!N304="Non Mesuré","",0)))</f>
        <v>1</v>
      </c>
      <c r="H304" s="89">
        <f>IF('SAISIE ASL'!N304&lt;&gt;"Non Mesuré",F304*G304,"")</f>
        <v>3</v>
      </c>
      <c r="I304" s="89"/>
      <c r="J304" s="89">
        <f>IF('SAISIE ASL'!N304="Non Mesuré",F304,0)</f>
        <v>0</v>
      </c>
      <c r="K304" s="89"/>
      <c r="L304" s="89">
        <f t="shared" si="21"/>
        <v>3</v>
      </c>
      <c r="M304" s="89"/>
      <c r="N304" s="90"/>
      <c r="O304" s="90"/>
      <c r="P304" s="91" t="str">
        <f>IF('SAISIE ASL'!G304=1,H304,"")</f>
        <v/>
      </c>
      <c r="Q304" s="91"/>
      <c r="R304" s="91" t="str">
        <f>IF('SAISIE ASL'!G304=1,J304,"")</f>
        <v/>
      </c>
      <c r="S304" s="91"/>
      <c r="T304" s="91" t="str">
        <f>IF('SAISIE ASL'!G304=1,L304,"")</f>
        <v/>
      </c>
      <c r="U304" s="92"/>
      <c r="V304" s="93"/>
      <c r="W304" s="91"/>
      <c r="X304" s="91" t="str">
        <f>IF('SAISIE ASL'!G304=2,H304,"")</f>
        <v/>
      </c>
      <c r="Y304" s="91"/>
      <c r="Z304" s="91" t="str">
        <f>IF('SAISIE ASL'!G304=2,J304,"")</f>
        <v/>
      </c>
      <c r="AA304" s="91"/>
      <c r="AB304" s="91" t="str">
        <f>IF('SAISIE ASL'!G304=2,L304,"")</f>
        <v/>
      </c>
      <c r="AC304" s="92"/>
      <c r="AD304" s="93"/>
      <c r="AE304" s="91"/>
      <c r="AF304" s="91">
        <f>IF('SAISIE ASL'!G304=3,H304,"")</f>
        <v>3</v>
      </c>
      <c r="AG304" s="91"/>
      <c r="AH304" s="91">
        <f>IF('SAISIE ASL'!G304=3,J304,"")</f>
        <v>0</v>
      </c>
      <c r="AI304" s="91"/>
      <c r="AJ304" s="91">
        <f>IF('SAISIE ASL'!G304=3,L304,"")</f>
        <v>3</v>
      </c>
      <c r="AK304" s="92"/>
      <c r="AL304" s="93"/>
      <c r="AM304" s="91"/>
      <c r="AN304" s="91" t="str">
        <f>IF('SAISIE ASL'!G304=4,H304,"")</f>
        <v/>
      </c>
      <c r="AO304" s="91"/>
      <c r="AP304" s="91" t="str">
        <f>IF('SAISIE ASL'!G304=4,J304,"")</f>
        <v/>
      </c>
      <c r="AQ304" s="91"/>
      <c r="AR304" s="91" t="str">
        <f>IF('SAISIE ASL'!G304=4,L304,"")</f>
        <v/>
      </c>
      <c r="AS304" s="92"/>
      <c r="AT304" s="93"/>
      <c r="AU304" s="89"/>
      <c r="AV304" s="91" t="str">
        <f>IF('SAISIE ASL'!G304=5,H304,"")</f>
        <v/>
      </c>
      <c r="AW304" s="91"/>
      <c r="AX304" s="91" t="str">
        <f>IF('SAISIE ASL'!G304=5,J304,"")</f>
        <v/>
      </c>
      <c r="AY304" s="91"/>
      <c r="AZ304" s="91" t="str">
        <f>IF('SAISIE ASL'!G304=5,L304,"")</f>
        <v/>
      </c>
      <c r="BA304" s="92"/>
      <c r="BB304" s="93"/>
      <c r="BC304" s="89"/>
      <c r="BD304" s="91" t="str">
        <f>IF('SAISIE ASL'!A304=31,H304,"")</f>
        <v/>
      </c>
      <c r="BE304" s="91"/>
      <c r="BF304" s="91" t="str">
        <f>IF('SAISIE ASL'!A304=31,J304,"")</f>
        <v/>
      </c>
      <c r="BG304" s="91"/>
      <c r="BH304" s="91" t="str">
        <f>IF('SAISIE ASL'!A304=31,L304,"")</f>
        <v/>
      </c>
      <c r="BI304" s="92"/>
      <c r="BJ304" s="93"/>
      <c r="BK304" s="94"/>
      <c r="BL304" s="91" t="str">
        <f>IF('SAISIE ASL'!A304=32,H304,"")</f>
        <v/>
      </c>
      <c r="BM304" s="91"/>
      <c r="BN304" s="91" t="str">
        <f>IF('SAISIE ASL'!A304=32,J304,"")</f>
        <v/>
      </c>
      <c r="BO304" s="91"/>
      <c r="BP304" s="91" t="str">
        <f>IF('SAISIE ASL'!A304=32,L304,"")</f>
        <v/>
      </c>
      <c r="BQ304" s="92"/>
      <c r="BR304" s="93"/>
      <c r="BS304" s="85"/>
      <c r="BT304" s="91">
        <f>IF('SAISIE ASL'!A304=33,H304,"")</f>
        <v>3</v>
      </c>
      <c r="BU304" s="91"/>
      <c r="BV304" s="91">
        <f>IF('SAISIE ASL'!A304=33,J304,"")</f>
        <v>0</v>
      </c>
      <c r="BW304" s="91"/>
      <c r="BX304" s="91">
        <f>IF('SAISIE ASL'!A304=33,L304,"")</f>
        <v>3</v>
      </c>
      <c r="BY304" s="92"/>
      <c r="BZ304" s="93"/>
    </row>
    <row r="305" spans="1:78" ht="15" x14ac:dyDescent="0.2">
      <c r="A305">
        <f>'SAISIE ASL'!J305</f>
        <v>75</v>
      </c>
      <c r="B305">
        <f>'SAISIE ASL'!K305</f>
        <v>262</v>
      </c>
      <c r="C305" t="str">
        <f>'SAISIE ASL'!L305</f>
        <v>Les vestiaires sont équipés de casiers pour déposer les affaires personnelles ou un endroit sécurisé est proposé par le professionnel.</v>
      </c>
      <c r="D305">
        <f>'SAISIE ASL'!M305</f>
        <v>3</v>
      </c>
      <c r="E305" t="str">
        <f>'SAISIE ASL'!N305</f>
        <v>OUI</v>
      </c>
      <c r="F305" s="89">
        <f>'SAISIE ASL'!M305</f>
        <v>3</v>
      </c>
      <c r="G305" s="89">
        <f>IF('SAISIE ASL'!N305="OUI",1,IF('SAISIE ASL'!N305="NON",0,IF('SAISIE ASL'!N305="Non Mesuré","",0)))</f>
        <v>1</v>
      </c>
      <c r="H305" s="89">
        <f>IF('SAISIE ASL'!N305&lt;&gt;"Non Mesuré",F305*G305,"")</f>
        <v>3</v>
      </c>
      <c r="I305" s="89"/>
      <c r="J305" s="89">
        <f>IF('SAISIE ASL'!N305="Non Mesuré",F305,0)</f>
        <v>0</v>
      </c>
      <c r="K305" s="89"/>
      <c r="L305" s="89">
        <f t="shared" si="21"/>
        <v>3</v>
      </c>
      <c r="M305" s="89"/>
      <c r="N305" s="90"/>
      <c r="O305" s="90"/>
      <c r="P305" s="91" t="str">
        <f>IF('SAISIE ASL'!G305=1,H305,"")</f>
        <v/>
      </c>
      <c r="Q305" s="91"/>
      <c r="R305" s="91" t="str">
        <f>IF('SAISIE ASL'!G305=1,J305,"")</f>
        <v/>
      </c>
      <c r="S305" s="91"/>
      <c r="T305" s="91" t="str">
        <f>IF('SAISIE ASL'!G305=1,L305,"")</f>
        <v/>
      </c>
      <c r="U305" s="92"/>
      <c r="V305" s="93"/>
      <c r="W305" s="91"/>
      <c r="X305" s="91" t="str">
        <f>IF('SAISIE ASL'!G305=2,H305,"")</f>
        <v/>
      </c>
      <c r="Y305" s="91"/>
      <c r="Z305" s="91" t="str">
        <f>IF('SAISIE ASL'!G305=2,J305,"")</f>
        <v/>
      </c>
      <c r="AA305" s="91"/>
      <c r="AB305" s="91" t="str">
        <f>IF('SAISIE ASL'!G305=2,L305,"")</f>
        <v/>
      </c>
      <c r="AC305" s="92"/>
      <c r="AD305" s="93"/>
      <c r="AE305" s="91"/>
      <c r="AF305" s="91">
        <f>IF('SAISIE ASL'!G305=3,H305,"")</f>
        <v>3</v>
      </c>
      <c r="AG305" s="91"/>
      <c r="AH305" s="91">
        <f>IF('SAISIE ASL'!G305=3,J305,"")</f>
        <v>0</v>
      </c>
      <c r="AI305" s="91"/>
      <c r="AJ305" s="91">
        <f>IF('SAISIE ASL'!G305=3,L305,"")</f>
        <v>3</v>
      </c>
      <c r="AK305" s="92"/>
      <c r="AL305" s="93"/>
      <c r="AM305" s="91"/>
      <c r="AN305" s="91" t="str">
        <f>IF('SAISIE ASL'!G305=4,H305,"")</f>
        <v/>
      </c>
      <c r="AO305" s="91"/>
      <c r="AP305" s="91" t="str">
        <f>IF('SAISIE ASL'!G305=4,J305,"")</f>
        <v/>
      </c>
      <c r="AQ305" s="91"/>
      <c r="AR305" s="91" t="str">
        <f>IF('SAISIE ASL'!G305=4,L305,"")</f>
        <v/>
      </c>
      <c r="AS305" s="92"/>
      <c r="AT305" s="93"/>
      <c r="AU305" s="89"/>
      <c r="AV305" s="91" t="str">
        <f>IF('SAISIE ASL'!G305=5,H305,"")</f>
        <v/>
      </c>
      <c r="AW305" s="91"/>
      <c r="AX305" s="91" t="str">
        <f>IF('SAISIE ASL'!G305=5,J305,"")</f>
        <v/>
      </c>
      <c r="AY305" s="91"/>
      <c r="AZ305" s="91" t="str">
        <f>IF('SAISIE ASL'!G305=5,L305,"")</f>
        <v/>
      </c>
      <c r="BA305" s="92"/>
      <c r="BB305" s="93"/>
      <c r="BC305" s="89"/>
      <c r="BD305" s="91" t="str">
        <f>IF('SAISIE ASL'!A305=31,H305,"")</f>
        <v/>
      </c>
      <c r="BE305" s="91"/>
      <c r="BF305" s="91" t="str">
        <f>IF('SAISIE ASL'!A305=31,J305,"")</f>
        <v/>
      </c>
      <c r="BG305" s="91"/>
      <c r="BH305" s="91" t="str">
        <f>IF('SAISIE ASL'!A305=31,L305,"")</f>
        <v/>
      </c>
      <c r="BI305" s="92"/>
      <c r="BJ305" s="93"/>
      <c r="BK305" s="94"/>
      <c r="BL305" s="91" t="str">
        <f>IF('SAISIE ASL'!A305=32,H305,"")</f>
        <v/>
      </c>
      <c r="BM305" s="91"/>
      <c r="BN305" s="91" t="str">
        <f>IF('SAISIE ASL'!A305=32,J305,"")</f>
        <v/>
      </c>
      <c r="BO305" s="91"/>
      <c r="BP305" s="91" t="str">
        <f>IF('SAISIE ASL'!A305=32,L305,"")</f>
        <v/>
      </c>
      <c r="BQ305" s="92"/>
      <c r="BR305" s="93"/>
      <c r="BS305" s="85"/>
      <c r="BT305" s="91">
        <f>IF('SAISIE ASL'!A305=33,H305,"")</f>
        <v>3</v>
      </c>
      <c r="BU305" s="91"/>
      <c r="BV305" s="91">
        <f>IF('SAISIE ASL'!A305=33,J305,"")</f>
        <v>0</v>
      </c>
      <c r="BW305" s="91"/>
      <c r="BX305" s="91">
        <f>IF('SAISIE ASL'!A305=33,L305,"")</f>
        <v>3</v>
      </c>
      <c r="BY305" s="92"/>
      <c r="BZ305" s="93"/>
    </row>
    <row r="306" spans="1:78" ht="15" x14ac:dyDescent="0.2">
      <c r="A306">
        <f>'SAISIE ASL'!J306</f>
        <v>75</v>
      </c>
      <c r="B306">
        <f>'SAISIE ASL'!K306</f>
        <v>263</v>
      </c>
      <c r="C306" t="str">
        <f>'SAISIE ASL'!L306</f>
        <v>Les vestiaires sont équipés de cabines de douches ou une solution de rinçage existe à moins de 200 m.</v>
      </c>
      <c r="D306">
        <f>'SAISIE ASL'!M306</f>
        <v>3</v>
      </c>
      <c r="E306" t="str">
        <f>'SAISIE ASL'!N306</f>
        <v>OUI</v>
      </c>
      <c r="F306" s="89">
        <f>'SAISIE ASL'!M306</f>
        <v>3</v>
      </c>
      <c r="G306" s="89">
        <f>IF('SAISIE ASL'!N306="OUI",1,IF('SAISIE ASL'!N306="NON",0,IF('SAISIE ASL'!N306="Non Mesuré","",0)))</f>
        <v>1</v>
      </c>
      <c r="H306" s="89">
        <f>IF('SAISIE ASL'!N306&lt;&gt;"Non Mesuré",F306*G306,"")</f>
        <v>3</v>
      </c>
      <c r="I306" s="89"/>
      <c r="J306" s="89">
        <f>IF('SAISIE ASL'!N306="Non Mesuré",F306,0)</f>
        <v>0</v>
      </c>
      <c r="K306" s="89"/>
      <c r="L306" s="89">
        <f t="shared" si="21"/>
        <v>3</v>
      </c>
      <c r="M306" s="89"/>
      <c r="N306" s="90"/>
      <c r="O306" s="90"/>
      <c r="P306" s="91" t="str">
        <f>IF('SAISIE ASL'!G306=1,H306,"")</f>
        <v/>
      </c>
      <c r="Q306" s="91"/>
      <c r="R306" s="91" t="str">
        <f>IF('SAISIE ASL'!G306=1,J306,"")</f>
        <v/>
      </c>
      <c r="S306" s="91"/>
      <c r="T306" s="91" t="str">
        <f>IF('SAISIE ASL'!G306=1,L306,"")</f>
        <v/>
      </c>
      <c r="U306" s="92"/>
      <c r="V306" s="93"/>
      <c r="W306" s="91"/>
      <c r="X306" s="91" t="str">
        <f>IF('SAISIE ASL'!G306=2,H306,"")</f>
        <v/>
      </c>
      <c r="Y306" s="91"/>
      <c r="Z306" s="91" t="str">
        <f>IF('SAISIE ASL'!G306=2,J306,"")</f>
        <v/>
      </c>
      <c r="AA306" s="91"/>
      <c r="AB306" s="91" t="str">
        <f>IF('SAISIE ASL'!G306=2,L306,"")</f>
        <v/>
      </c>
      <c r="AC306" s="92"/>
      <c r="AD306" s="93"/>
      <c r="AE306" s="91"/>
      <c r="AF306" s="91">
        <f>IF('SAISIE ASL'!G306=3,H306,"")</f>
        <v>3</v>
      </c>
      <c r="AG306" s="91"/>
      <c r="AH306" s="91">
        <f>IF('SAISIE ASL'!G306=3,J306,"")</f>
        <v>0</v>
      </c>
      <c r="AI306" s="91"/>
      <c r="AJ306" s="91">
        <f>IF('SAISIE ASL'!G306=3,L306,"")</f>
        <v>3</v>
      </c>
      <c r="AK306" s="92"/>
      <c r="AL306" s="93"/>
      <c r="AM306" s="91"/>
      <c r="AN306" s="91" t="str">
        <f>IF('SAISIE ASL'!G306=4,H306,"")</f>
        <v/>
      </c>
      <c r="AO306" s="91"/>
      <c r="AP306" s="91" t="str">
        <f>IF('SAISIE ASL'!G306=4,J306,"")</f>
        <v/>
      </c>
      <c r="AQ306" s="91"/>
      <c r="AR306" s="91" t="str">
        <f>IF('SAISIE ASL'!G306=4,L306,"")</f>
        <v/>
      </c>
      <c r="AS306" s="92"/>
      <c r="AT306" s="93"/>
      <c r="AU306" s="89"/>
      <c r="AV306" s="91" t="str">
        <f>IF('SAISIE ASL'!G306=5,H306,"")</f>
        <v/>
      </c>
      <c r="AW306" s="91"/>
      <c r="AX306" s="91" t="str">
        <f>IF('SAISIE ASL'!G306=5,J306,"")</f>
        <v/>
      </c>
      <c r="AY306" s="91"/>
      <c r="AZ306" s="91" t="str">
        <f>IF('SAISIE ASL'!G306=5,L306,"")</f>
        <v/>
      </c>
      <c r="BA306" s="92"/>
      <c r="BB306" s="93"/>
      <c r="BC306" s="89"/>
      <c r="BD306" s="91" t="str">
        <f>IF('SAISIE ASL'!A306=31,H306,"")</f>
        <v/>
      </c>
      <c r="BE306" s="91"/>
      <c r="BF306" s="91" t="str">
        <f>IF('SAISIE ASL'!A306=31,J306,"")</f>
        <v/>
      </c>
      <c r="BG306" s="91"/>
      <c r="BH306" s="91" t="str">
        <f>IF('SAISIE ASL'!A306=31,L306,"")</f>
        <v/>
      </c>
      <c r="BI306" s="92"/>
      <c r="BJ306" s="93"/>
      <c r="BK306" s="94"/>
      <c r="BL306" s="91" t="str">
        <f>IF('SAISIE ASL'!A306=32,H306,"")</f>
        <v/>
      </c>
      <c r="BM306" s="91"/>
      <c r="BN306" s="91" t="str">
        <f>IF('SAISIE ASL'!A306=32,J306,"")</f>
        <v/>
      </c>
      <c r="BO306" s="91"/>
      <c r="BP306" s="91" t="str">
        <f>IF('SAISIE ASL'!A306=32,L306,"")</f>
        <v/>
      </c>
      <c r="BQ306" s="92"/>
      <c r="BR306" s="93"/>
      <c r="BS306" s="85"/>
      <c r="BT306" s="91">
        <f>IF('SAISIE ASL'!A306=33,H306,"")</f>
        <v>3</v>
      </c>
      <c r="BU306" s="91"/>
      <c r="BV306" s="91">
        <f>IF('SAISIE ASL'!A306=33,J306,"")</f>
        <v>0</v>
      </c>
      <c r="BW306" s="91"/>
      <c r="BX306" s="91">
        <f>IF('SAISIE ASL'!A306=33,L306,"")</f>
        <v>3</v>
      </c>
      <c r="BY306" s="92"/>
      <c r="BZ306" s="93"/>
    </row>
    <row r="307" spans="1:78" ht="15" x14ac:dyDescent="0.2">
      <c r="A307">
        <f>'SAISIE ASL'!J307</f>
        <v>75</v>
      </c>
      <c r="B307">
        <f>'SAISIE ASL'!K307</f>
        <v>264</v>
      </c>
      <c r="C307" t="str">
        <f>'SAISIE ASL'!L307</f>
        <v>Les revêtements  et les équipements (vestiaires et douches) sont en bon état.</v>
      </c>
      <c r="D307">
        <f>'SAISIE ASL'!M307</f>
        <v>3</v>
      </c>
      <c r="E307" t="str">
        <f>'SAISIE ASL'!N307</f>
        <v>Très Satisfaisant</v>
      </c>
      <c r="F307" s="89">
        <f>'SAISIE ASL'!M307</f>
        <v>3</v>
      </c>
      <c r="G307" s="89">
        <f>IF('SAISIE ASL'!N307="Très Satisfaisant",1,IF('SAISIE ASL'!N307="Satisfaisant",0.75,IF('SAISIE ASL'!N307="Insatisfaisant",0.25,IF('SAISIE ASL'!N307="Très Insatisfaisant",0,IF('SAISIE ASL'!N307="Non Mesuré","",0)))))</f>
        <v>1</v>
      </c>
      <c r="H307" s="89">
        <f>IF('SAISIE ASL'!N307&lt;&gt;"Non Mesuré",F307*G307,"")</f>
        <v>3</v>
      </c>
      <c r="I307" s="89"/>
      <c r="J307" s="89">
        <f>IF('SAISIE ASL'!N307="Non Mesuré",F307,0)</f>
        <v>0</v>
      </c>
      <c r="K307" s="89"/>
      <c r="L307" s="89">
        <f t="shared" si="21"/>
        <v>3</v>
      </c>
      <c r="M307" s="89"/>
      <c r="N307" s="90"/>
      <c r="O307" s="90"/>
      <c r="P307" s="91" t="str">
        <f>IF('SAISIE ASL'!G307=1,H307,"")</f>
        <v/>
      </c>
      <c r="Q307" s="91"/>
      <c r="R307" s="91" t="str">
        <f>IF('SAISIE ASL'!G307=1,J307,"")</f>
        <v/>
      </c>
      <c r="S307" s="91"/>
      <c r="T307" s="91" t="str">
        <f>IF('SAISIE ASL'!G307=1,L307,"")</f>
        <v/>
      </c>
      <c r="U307" s="92"/>
      <c r="V307" s="93"/>
      <c r="W307" s="91"/>
      <c r="X307" s="91" t="str">
        <f>IF('SAISIE ASL'!G307=2,H307,"")</f>
        <v/>
      </c>
      <c r="Y307" s="91"/>
      <c r="Z307" s="91" t="str">
        <f>IF('SAISIE ASL'!G307=2,J307,"")</f>
        <v/>
      </c>
      <c r="AA307" s="91"/>
      <c r="AB307" s="91" t="str">
        <f>IF('SAISIE ASL'!G307=2,L307,"")</f>
        <v/>
      </c>
      <c r="AC307" s="92"/>
      <c r="AD307" s="93"/>
      <c r="AE307" s="91"/>
      <c r="AF307" s="91">
        <f>IF('SAISIE ASL'!G307=3,H307,"")</f>
        <v>3</v>
      </c>
      <c r="AG307" s="91"/>
      <c r="AH307" s="91">
        <f>IF('SAISIE ASL'!G307=3,J307,"")</f>
        <v>0</v>
      </c>
      <c r="AI307" s="91"/>
      <c r="AJ307" s="91">
        <f>IF('SAISIE ASL'!G307=3,L307,"")</f>
        <v>3</v>
      </c>
      <c r="AK307" s="92"/>
      <c r="AL307" s="93"/>
      <c r="AM307" s="91"/>
      <c r="AN307" s="91" t="str">
        <f>IF('SAISIE ASL'!G307=4,H307,"")</f>
        <v/>
      </c>
      <c r="AO307" s="91"/>
      <c r="AP307" s="91" t="str">
        <f>IF('SAISIE ASL'!G307=4,J307,"")</f>
        <v/>
      </c>
      <c r="AQ307" s="91"/>
      <c r="AR307" s="91" t="str">
        <f>IF('SAISIE ASL'!G307=4,L307,"")</f>
        <v/>
      </c>
      <c r="AS307" s="92"/>
      <c r="AT307" s="93"/>
      <c r="AU307" s="89"/>
      <c r="AV307" s="91" t="str">
        <f>IF('SAISIE ASL'!G307=5,H307,"")</f>
        <v/>
      </c>
      <c r="AW307" s="91"/>
      <c r="AX307" s="91" t="str">
        <f>IF('SAISIE ASL'!G307=5,J307,"")</f>
        <v/>
      </c>
      <c r="AY307" s="91"/>
      <c r="AZ307" s="91" t="str">
        <f>IF('SAISIE ASL'!G307=5,L307,"")</f>
        <v/>
      </c>
      <c r="BA307" s="92"/>
      <c r="BB307" s="93"/>
      <c r="BC307" s="89"/>
      <c r="BD307" s="91" t="str">
        <f>IF('SAISIE ASL'!A307=31,H307,"")</f>
        <v/>
      </c>
      <c r="BE307" s="91"/>
      <c r="BF307" s="91" t="str">
        <f>IF('SAISIE ASL'!A307=31,J307,"")</f>
        <v/>
      </c>
      <c r="BG307" s="91"/>
      <c r="BH307" s="91" t="str">
        <f>IF('SAISIE ASL'!A307=31,L307,"")</f>
        <v/>
      </c>
      <c r="BI307" s="92"/>
      <c r="BJ307" s="93"/>
      <c r="BK307" s="94"/>
      <c r="BL307" s="91">
        <f>IF('SAISIE ASL'!A307=32,H307,"")</f>
        <v>3</v>
      </c>
      <c r="BM307" s="91"/>
      <c r="BN307" s="91">
        <f>IF('SAISIE ASL'!A307=32,J307,"")</f>
        <v>0</v>
      </c>
      <c r="BO307" s="91"/>
      <c r="BP307" s="91">
        <f>IF('SAISIE ASL'!A307=32,L307,"")</f>
        <v>3</v>
      </c>
      <c r="BQ307" s="92"/>
      <c r="BR307" s="93"/>
      <c r="BS307" s="85"/>
      <c r="BT307" s="91" t="str">
        <f>IF('SAISIE ASL'!A307=33,H307,"")</f>
        <v/>
      </c>
      <c r="BU307" s="91"/>
      <c r="BV307" s="91" t="str">
        <f>IF('SAISIE ASL'!A307=33,J307,"")</f>
        <v/>
      </c>
      <c r="BW307" s="91"/>
      <c r="BX307" s="91" t="str">
        <f>IF('SAISIE ASL'!A307=33,L307,"")</f>
        <v/>
      </c>
      <c r="BY307" s="92"/>
      <c r="BZ307" s="93"/>
    </row>
    <row r="308" spans="1:78" ht="15" x14ac:dyDescent="0.2">
      <c r="A308">
        <f>'SAISIE ASL'!J308</f>
        <v>37</v>
      </c>
      <c r="B308">
        <f>'SAISIE ASL'!K308</f>
        <v>265</v>
      </c>
      <c r="C308" t="str">
        <f>'SAISIE ASL'!L308</f>
        <v>Les revêtements et les équipements (vestiaires et douches) sont propres.</v>
      </c>
      <c r="D308">
        <f>'SAISIE ASL'!M308</f>
        <v>3</v>
      </c>
      <c r="E308" t="str">
        <f>'SAISIE ASL'!N308</f>
        <v>Très Satisfaisant</v>
      </c>
      <c r="F308" s="89">
        <f>'SAISIE ASL'!M308</f>
        <v>3</v>
      </c>
      <c r="G308" s="89">
        <f>IF('SAISIE ASL'!N308="Très Satisfaisant",1,IF('SAISIE ASL'!N308="Satisfaisant",0.75,IF('SAISIE ASL'!N308="Insatisfaisant",0.25,IF('SAISIE ASL'!N308="Très Insatisfaisant",0,IF('SAISIE ASL'!N308="Non Mesuré","",0)))))</f>
        <v>1</v>
      </c>
      <c r="H308" s="89">
        <f>IF('SAISIE ASL'!N308&lt;&gt;"Non Mesuré",F308*G308,"")</f>
        <v>3</v>
      </c>
      <c r="I308" s="89"/>
      <c r="J308" s="89">
        <f>IF('SAISIE ASL'!N308="Non Mesuré",F308,0)</f>
        <v>0</v>
      </c>
      <c r="K308" s="89"/>
      <c r="L308" s="89">
        <f t="shared" si="21"/>
        <v>3</v>
      </c>
      <c r="M308" s="89"/>
      <c r="N308" s="90"/>
      <c r="O308" s="90"/>
      <c r="P308" s="91" t="str">
        <f>IF('SAISIE ASL'!G308=1,H308,"")</f>
        <v/>
      </c>
      <c r="Q308" s="91"/>
      <c r="R308" s="91" t="str">
        <f>IF('SAISIE ASL'!G308=1,J308,"")</f>
        <v/>
      </c>
      <c r="S308" s="91"/>
      <c r="T308" s="91" t="str">
        <f>IF('SAISIE ASL'!G308=1,L308,"")</f>
        <v/>
      </c>
      <c r="U308" s="92"/>
      <c r="V308" s="93"/>
      <c r="W308" s="91"/>
      <c r="X308" s="91" t="str">
        <f>IF('SAISIE ASL'!G308=2,H308,"")</f>
        <v/>
      </c>
      <c r="Y308" s="91"/>
      <c r="Z308" s="91" t="str">
        <f>IF('SAISIE ASL'!G308=2,J308,"")</f>
        <v/>
      </c>
      <c r="AA308" s="91"/>
      <c r="AB308" s="91" t="str">
        <f>IF('SAISIE ASL'!G308=2,L308,"")</f>
        <v/>
      </c>
      <c r="AC308" s="92"/>
      <c r="AD308" s="93"/>
      <c r="AE308" s="91"/>
      <c r="AF308" s="91">
        <f>IF('SAISIE ASL'!G308=3,H308,"")</f>
        <v>3</v>
      </c>
      <c r="AG308" s="91"/>
      <c r="AH308" s="91">
        <f>IF('SAISIE ASL'!G308=3,J308,"")</f>
        <v>0</v>
      </c>
      <c r="AI308" s="91"/>
      <c r="AJ308" s="91">
        <f>IF('SAISIE ASL'!G308=3,L308,"")</f>
        <v>3</v>
      </c>
      <c r="AK308" s="92"/>
      <c r="AL308" s="93"/>
      <c r="AM308" s="91"/>
      <c r="AN308" s="91" t="str">
        <f>IF('SAISIE ASL'!G308=4,H308,"")</f>
        <v/>
      </c>
      <c r="AO308" s="91"/>
      <c r="AP308" s="91" t="str">
        <f>IF('SAISIE ASL'!G308=4,J308,"")</f>
        <v/>
      </c>
      <c r="AQ308" s="91"/>
      <c r="AR308" s="91" t="str">
        <f>IF('SAISIE ASL'!G308=4,L308,"")</f>
        <v/>
      </c>
      <c r="AS308" s="92"/>
      <c r="AT308" s="93"/>
      <c r="AU308" s="89"/>
      <c r="AV308" s="91" t="str">
        <f>IF('SAISIE ASL'!G308=5,H308,"")</f>
        <v/>
      </c>
      <c r="AW308" s="91"/>
      <c r="AX308" s="91" t="str">
        <f>IF('SAISIE ASL'!G308=5,J308,"")</f>
        <v/>
      </c>
      <c r="AY308" s="91"/>
      <c r="AZ308" s="91" t="str">
        <f>IF('SAISIE ASL'!G308=5,L308,"")</f>
        <v/>
      </c>
      <c r="BA308" s="92"/>
      <c r="BB308" s="93"/>
      <c r="BC308" s="89"/>
      <c r="BD308" s="91">
        <f>IF('SAISIE ASL'!A308=31,H308,"")</f>
        <v>3</v>
      </c>
      <c r="BE308" s="91"/>
      <c r="BF308" s="91">
        <f>IF('SAISIE ASL'!A308=31,J308,"")</f>
        <v>0</v>
      </c>
      <c r="BG308" s="91"/>
      <c r="BH308" s="91">
        <f>IF('SAISIE ASL'!A308=31,L308,"")</f>
        <v>3</v>
      </c>
      <c r="BI308" s="92"/>
      <c r="BJ308" s="93"/>
      <c r="BK308" s="94"/>
      <c r="BL308" s="91" t="str">
        <f>IF('SAISIE ASL'!A308=32,H308,"")</f>
        <v/>
      </c>
      <c r="BM308" s="91"/>
      <c r="BN308" s="91" t="str">
        <f>IF('SAISIE ASL'!A308=32,J308,"")</f>
        <v/>
      </c>
      <c r="BO308" s="91"/>
      <c r="BP308" s="91" t="str">
        <f>IF('SAISIE ASL'!A308=32,L308,"")</f>
        <v/>
      </c>
      <c r="BQ308" s="92"/>
      <c r="BR308" s="93"/>
      <c r="BS308" s="85"/>
      <c r="BT308" s="91" t="str">
        <f>IF('SAISIE ASL'!A308=33,H308,"")</f>
        <v/>
      </c>
      <c r="BU308" s="91"/>
      <c r="BV308" s="91" t="str">
        <f>IF('SAISIE ASL'!A308=33,J308,"")</f>
        <v/>
      </c>
      <c r="BW308" s="91"/>
      <c r="BX308" s="91" t="str">
        <f>IF('SAISIE ASL'!A308=33,L308,"")</f>
        <v/>
      </c>
      <c r="BY308" s="92"/>
      <c r="BZ308" s="93"/>
    </row>
    <row r="309" spans="1:78" ht="15" x14ac:dyDescent="0.2">
      <c r="A309">
        <f>'SAISIE ASL'!J309</f>
        <v>0</v>
      </c>
      <c r="B309" t="str">
        <f>'SAISIE ASL'!K309</f>
        <v/>
      </c>
      <c r="C309" t="str">
        <f>'SAISIE ASL'!L309</f>
        <v>9 – LES SERVICES COMPLEMENTAIRES</v>
      </c>
      <c r="D309" t="str">
        <f>'SAISIE ASL'!M309</f>
        <v>Pts</v>
      </c>
      <c r="E309" t="str">
        <f>'SAISIE ASL'!N309</f>
        <v>Notation</v>
      </c>
      <c r="F309" s="253"/>
      <c r="G309" s="89"/>
      <c r="H309" s="89"/>
      <c r="I309" s="89">
        <f>SUM(H291:H308)</f>
        <v>57</v>
      </c>
      <c r="J309" s="89"/>
      <c r="K309" s="89">
        <f>SUM(J291:J308)</f>
        <v>0</v>
      </c>
      <c r="L309" s="89"/>
      <c r="M309" s="89">
        <f>SUM(L291:L308)</f>
        <v>57</v>
      </c>
      <c r="N309" s="90">
        <f>I309/M309</f>
        <v>1</v>
      </c>
      <c r="O309" s="90"/>
      <c r="P309" s="91"/>
      <c r="Q309" s="91"/>
      <c r="R309" s="91"/>
      <c r="S309" s="91"/>
      <c r="T309" s="91"/>
      <c r="U309" s="92"/>
      <c r="V309" s="93"/>
      <c r="W309" s="91"/>
      <c r="X309" s="91"/>
      <c r="Y309" s="91"/>
      <c r="Z309" s="91"/>
      <c r="AA309" s="91"/>
      <c r="AB309" s="91"/>
      <c r="AC309" s="92"/>
      <c r="AD309" s="93"/>
      <c r="AE309" s="91"/>
      <c r="AF309" s="91"/>
      <c r="AG309" s="91"/>
      <c r="AH309" s="91"/>
      <c r="AI309" s="91"/>
      <c r="AJ309" s="91"/>
      <c r="AK309" s="92"/>
      <c r="AL309" s="93"/>
      <c r="AM309" s="91"/>
      <c r="AN309" s="91"/>
      <c r="AO309" s="91"/>
      <c r="AP309" s="91"/>
      <c r="AQ309" s="91"/>
      <c r="AR309" s="91"/>
      <c r="AS309" s="92"/>
      <c r="AT309" s="93"/>
      <c r="AU309" s="89"/>
      <c r="AV309" s="91"/>
      <c r="AW309" s="91"/>
      <c r="AX309" s="91"/>
      <c r="AY309" s="91"/>
      <c r="AZ309" s="91"/>
      <c r="BA309" s="92"/>
      <c r="BB309" s="93"/>
      <c r="BC309" s="89"/>
      <c r="BD309" s="91" t="str">
        <f>IF('SAISIE ASL'!A309=31,H309,"")</f>
        <v/>
      </c>
      <c r="BE309" s="91"/>
      <c r="BF309" s="91" t="str">
        <f>IF('SAISIE ASL'!A309=31,J309,"")</f>
        <v/>
      </c>
      <c r="BG309" s="91"/>
      <c r="BH309" s="91" t="str">
        <f>IF('SAISIE ASL'!A309=31,L309,"")</f>
        <v/>
      </c>
      <c r="BI309" s="92"/>
      <c r="BJ309" s="93"/>
      <c r="BK309" s="94"/>
      <c r="BL309" s="91" t="str">
        <f>IF('SAISIE ASL'!A309=32,H309,"")</f>
        <v/>
      </c>
      <c r="BM309" s="91"/>
      <c r="BN309" s="91" t="str">
        <f>IF('SAISIE ASL'!A309=32,J309,"")</f>
        <v/>
      </c>
      <c r="BO309" s="91"/>
      <c r="BP309" s="91" t="str">
        <f>IF('SAISIE ASL'!A309=32,L309,"")</f>
        <v/>
      </c>
      <c r="BQ309" s="92"/>
      <c r="BR309" s="85"/>
      <c r="BS309" s="85"/>
      <c r="BT309" s="91" t="str">
        <f>IF('SAISIE ASL'!A309=33,H309,"")</f>
        <v/>
      </c>
      <c r="BU309" s="91"/>
      <c r="BV309" s="91" t="str">
        <f>IF('SAISIE ASL'!A309=33,J309,"")</f>
        <v/>
      </c>
      <c r="BW309" s="91"/>
      <c r="BX309" s="91" t="str">
        <f>IF('SAISIE ASL'!A309=33,L309,"")</f>
        <v/>
      </c>
      <c r="BY309" s="92"/>
      <c r="BZ309" s="85"/>
    </row>
    <row r="310" spans="1:78" ht="15.75" x14ac:dyDescent="0.25">
      <c r="A310">
        <f>'SAISIE ASL'!J310</f>
        <v>0</v>
      </c>
      <c r="B310" t="str">
        <f>'SAISIE ASL'!K310</f>
        <v/>
      </c>
      <c r="C310" t="str">
        <f>'SAISIE ASL'!L310</f>
        <v>Les services proposés aux enfants</v>
      </c>
      <c r="D310">
        <f>'SAISIE ASL'!M310</f>
        <v>0</v>
      </c>
      <c r="E310">
        <f>'SAISIE ASL'!N310</f>
        <v>0</v>
      </c>
      <c r="F310" s="234"/>
      <c r="G310" s="234"/>
      <c r="H310" s="234"/>
      <c r="I310" s="234"/>
      <c r="J310" s="234"/>
      <c r="K310" s="234"/>
      <c r="L310" s="234"/>
      <c r="M310" s="234"/>
      <c r="N310" s="235"/>
      <c r="O310" s="235"/>
      <c r="P310" s="144"/>
      <c r="Q310" s="144"/>
      <c r="R310" s="144"/>
      <c r="S310" s="144"/>
      <c r="T310" s="144"/>
      <c r="U310" s="145"/>
      <c r="V310" s="146"/>
      <c r="W310" s="144"/>
      <c r="X310" s="144"/>
      <c r="Y310" s="144"/>
      <c r="Z310" s="144"/>
      <c r="AA310" s="144"/>
      <c r="AB310" s="144"/>
      <c r="AC310" s="145"/>
      <c r="AD310" s="146"/>
      <c r="AE310" s="144"/>
      <c r="AF310" s="144"/>
      <c r="AG310" s="144"/>
      <c r="AH310" s="144"/>
      <c r="AI310" s="144"/>
      <c r="AJ310" s="144"/>
      <c r="AK310" s="145"/>
      <c r="AL310" s="146"/>
      <c r="AM310" s="144"/>
      <c r="AN310" s="144"/>
      <c r="AO310" s="144"/>
      <c r="AP310" s="144"/>
      <c r="AQ310" s="144"/>
      <c r="AR310" s="144"/>
      <c r="AS310" s="145"/>
      <c r="AT310" s="146"/>
      <c r="AU310" s="234"/>
      <c r="AV310" s="144"/>
      <c r="AW310" s="144"/>
      <c r="AX310" s="144"/>
      <c r="AY310" s="144"/>
      <c r="AZ310" s="144"/>
      <c r="BA310" s="145"/>
      <c r="BB310" s="146"/>
      <c r="BC310" s="234"/>
      <c r="BD310" s="144" t="str">
        <f>IF('SAISIE ASL'!A310=31,H310,"")</f>
        <v/>
      </c>
      <c r="BE310" s="144"/>
      <c r="BF310" s="144" t="str">
        <f>IF('SAISIE ASL'!A310=31,J310,"")</f>
        <v/>
      </c>
      <c r="BG310" s="144"/>
      <c r="BH310" s="144" t="str">
        <f>IF('SAISIE ASL'!A310=31,L310,"")</f>
        <v/>
      </c>
      <c r="BI310" s="145"/>
      <c r="BJ310" s="146"/>
      <c r="BK310" s="147"/>
      <c r="BL310" s="144" t="str">
        <f>IF('SAISIE ASL'!A310=32,H310,"")</f>
        <v/>
      </c>
      <c r="BM310" s="144"/>
      <c r="BN310" s="144" t="str">
        <f>IF('SAISIE ASL'!A310=32,J310,"")</f>
        <v/>
      </c>
      <c r="BO310" s="144"/>
      <c r="BP310" s="144" t="str">
        <f>IF('SAISIE ASL'!A310=32,L310,"")</f>
        <v/>
      </c>
      <c r="BQ310" s="145"/>
      <c r="BR310" s="146"/>
      <c r="BS310" s="142"/>
      <c r="BT310" s="144" t="str">
        <f>IF('SAISIE ASL'!A310=33,H310,"")</f>
        <v/>
      </c>
      <c r="BU310" s="144"/>
      <c r="BV310" s="144" t="str">
        <f>IF('SAISIE ASL'!A310=33,J310,"")</f>
        <v/>
      </c>
      <c r="BW310" s="144"/>
      <c r="BX310" s="144" t="str">
        <f>IF('SAISIE ASL'!A310=33,L310,"")</f>
        <v/>
      </c>
      <c r="BY310" s="145"/>
      <c r="BZ310" s="146"/>
    </row>
    <row r="311" spans="1:78" ht="15" x14ac:dyDescent="0.2">
      <c r="A311">
        <f>'SAISIE ASL'!J311</f>
        <v>37</v>
      </c>
      <c r="B311">
        <f>'SAISIE ASL'!K311</f>
        <v>266</v>
      </c>
      <c r="C311" t="str">
        <f>'SAISIE ASL'!L311</f>
        <v>Le professionnel propose des activités spécifiques pour les enfants.</v>
      </c>
      <c r="D311">
        <f>'SAISIE ASL'!M311</f>
        <v>1</v>
      </c>
      <c r="E311" t="str">
        <f>'SAISIE ASL'!N311</f>
        <v>OUI</v>
      </c>
      <c r="F311" s="89">
        <f>'SAISIE ASL'!M311</f>
        <v>1</v>
      </c>
      <c r="G311" s="89">
        <f>IF('SAISIE ASL'!N311="OUI",1,IF('SAISIE ASL'!N311="NON",0,IF('SAISIE ASL'!N311="Non Mesuré","",0)))</f>
        <v>1</v>
      </c>
      <c r="H311" s="89">
        <f>IF('SAISIE ASL'!N311&lt;&gt;"Non Mesuré",F311*G311,"")</f>
        <v>1</v>
      </c>
      <c r="I311" s="89"/>
      <c r="J311" s="89">
        <f>IF('SAISIE ASL'!N311="Non Mesuré",F311,0)</f>
        <v>0</v>
      </c>
      <c r="K311" s="89"/>
      <c r="L311" s="89">
        <f t="shared" ref="L311:L320" si="22">F311-J311</f>
        <v>1</v>
      </c>
      <c r="M311" s="89"/>
      <c r="N311" s="90"/>
      <c r="O311" s="90"/>
      <c r="P311" s="91" t="str">
        <f>IF('SAISIE ASL'!G311=1,H311,"")</f>
        <v/>
      </c>
      <c r="Q311" s="91"/>
      <c r="R311" s="91" t="str">
        <f>IF('SAISIE ASL'!G311=1,J311,"")</f>
        <v/>
      </c>
      <c r="S311" s="91"/>
      <c r="T311" s="91" t="str">
        <f>IF('SAISIE ASL'!G311=1,L311,"")</f>
        <v/>
      </c>
      <c r="U311" s="92"/>
      <c r="V311" s="93"/>
      <c r="W311" s="91"/>
      <c r="X311" s="91">
        <f>IF('SAISIE ASL'!G311=2,H311,"")</f>
        <v>1</v>
      </c>
      <c r="Y311" s="91"/>
      <c r="Z311" s="91">
        <f>IF('SAISIE ASL'!G311=2,J311,"")</f>
        <v>0</v>
      </c>
      <c r="AA311" s="91"/>
      <c r="AB311" s="91">
        <f>IF('SAISIE ASL'!G311=2,L311,"")</f>
        <v>1</v>
      </c>
      <c r="AC311" s="92"/>
      <c r="AD311" s="93"/>
      <c r="AE311" s="91"/>
      <c r="AF311" s="91" t="str">
        <f>IF('SAISIE ASL'!G311=3,H311,"")</f>
        <v/>
      </c>
      <c r="AG311" s="91"/>
      <c r="AH311" s="91" t="str">
        <f>IF('SAISIE ASL'!G311=3,J311,"")</f>
        <v/>
      </c>
      <c r="AI311" s="91"/>
      <c r="AJ311" s="91" t="str">
        <f>IF('SAISIE ASL'!G311=3,L311,"")</f>
        <v/>
      </c>
      <c r="AK311" s="92"/>
      <c r="AL311" s="93"/>
      <c r="AM311" s="91"/>
      <c r="AN311" s="91" t="str">
        <f>IF('SAISIE ASL'!G311=4,H311,"")</f>
        <v/>
      </c>
      <c r="AO311" s="91"/>
      <c r="AP311" s="91" t="str">
        <f>IF('SAISIE ASL'!G311=4,J311,"")</f>
        <v/>
      </c>
      <c r="AQ311" s="91"/>
      <c r="AR311" s="91" t="str">
        <f>IF('SAISIE ASL'!G311=4,L311,"")</f>
        <v/>
      </c>
      <c r="AS311" s="92"/>
      <c r="AT311" s="93"/>
      <c r="AU311" s="89"/>
      <c r="AV311" s="91" t="str">
        <f>IF('SAISIE ASL'!G311=5,H311,"")</f>
        <v/>
      </c>
      <c r="AW311" s="91"/>
      <c r="AX311" s="91" t="str">
        <f>IF('SAISIE ASL'!G311=5,J311,"")</f>
        <v/>
      </c>
      <c r="AY311" s="91"/>
      <c r="AZ311" s="91" t="str">
        <f>IF('SAISIE ASL'!G311=5,L311,"")</f>
        <v/>
      </c>
      <c r="BA311" s="92"/>
      <c r="BB311" s="93"/>
      <c r="BC311" s="89"/>
      <c r="BD311" s="91" t="str">
        <f>IF('SAISIE ASL'!A311=31,H311,"")</f>
        <v/>
      </c>
      <c r="BE311" s="91"/>
      <c r="BF311" s="91" t="str">
        <f>IF('SAISIE ASL'!A311=31,J311,"")</f>
        <v/>
      </c>
      <c r="BG311" s="91"/>
      <c r="BH311" s="91" t="str">
        <f>IF('SAISIE ASL'!A311=31,L311,"")</f>
        <v/>
      </c>
      <c r="BI311" s="92"/>
      <c r="BJ311" s="93"/>
      <c r="BK311" s="94"/>
      <c r="BL311" s="91" t="str">
        <f>IF('SAISIE ASL'!A311=32,H311,"")</f>
        <v/>
      </c>
      <c r="BM311" s="91"/>
      <c r="BN311" s="91" t="str">
        <f>IF('SAISIE ASL'!A311=32,J311,"")</f>
        <v/>
      </c>
      <c r="BO311" s="91"/>
      <c r="BP311" s="91" t="str">
        <f>IF('SAISIE ASL'!A311=32,L311,"")</f>
        <v/>
      </c>
      <c r="BQ311" s="92"/>
      <c r="BR311" s="93"/>
      <c r="BS311" s="85"/>
      <c r="BT311" s="91" t="str">
        <f>IF('SAISIE ASL'!A311=33,H311,"")</f>
        <v/>
      </c>
      <c r="BU311" s="91"/>
      <c r="BV311" s="91" t="str">
        <f>IF('SAISIE ASL'!A311=33,J311,"")</f>
        <v/>
      </c>
      <c r="BW311" s="91"/>
      <c r="BX311" s="91" t="str">
        <f>IF('SAISIE ASL'!A311=33,L311,"")</f>
        <v/>
      </c>
      <c r="BY311" s="92"/>
      <c r="BZ311" s="93"/>
    </row>
    <row r="312" spans="1:78" ht="15" x14ac:dyDescent="0.2">
      <c r="A312">
        <f>'SAISIE ASL'!J312</f>
        <v>77</v>
      </c>
      <c r="B312">
        <f>'SAISIE ASL'!K312</f>
        <v>267</v>
      </c>
      <c r="C312" t="str">
        <f>'SAISIE ASL'!L312</f>
        <v>Lors de l'activité, le professionnel adapte son discours au public enfant et ou mineur présent.</v>
      </c>
      <c r="D312">
        <f>'SAISIE ASL'!M312</f>
        <v>3</v>
      </c>
      <c r="E312" t="str">
        <f>'SAISIE ASL'!N312</f>
        <v>OUI</v>
      </c>
      <c r="F312" s="89">
        <f>'SAISIE ASL'!M312</f>
        <v>3</v>
      </c>
      <c r="G312" s="89">
        <f>IF('SAISIE ASL'!N312="OUI",1,IF('SAISIE ASL'!N312="NON",0,IF('SAISIE ASL'!N312="Non Mesuré","",0)))</f>
        <v>1</v>
      </c>
      <c r="H312" s="89">
        <f>IF('SAISIE ASL'!N312&lt;&gt;"Non Mesuré",F312*G312,"")</f>
        <v>3</v>
      </c>
      <c r="I312" s="89"/>
      <c r="J312" s="89">
        <f>IF('SAISIE ASL'!N312="Non Mesuré",F312,0)</f>
        <v>0</v>
      </c>
      <c r="K312" s="89"/>
      <c r="L312" s="89">
        <f t="shared" si="22"/>
        <v>3</v>
      </c>
      <c r="M312" s="89"/>
      <c r="N312" s="90"/>
      <c r="O312" s="90"/>
      <c r="P312" s="91" t="str">
        <f>IF('SAISIE ASL'!G312=1,H312,"")</f>
        <v/>
      </c>
      <c r="Q312" s="91"/>
      <c r="R312" s="91" t="str">
        <f>IF('SAISIE ASL'!G312=1,J312,"")</f>
        <v/>
      </c>
      <c r="S312" s="91"/>
      <c r="T312" s="91" t="str">
        <f>IF('SAISIE ASL'!G312=1,L312,"")</f>
        <v/>
      </c>
      <c r="U312" s="92"/>
      <c r="V312" s="93"/>
      <c r="W312" s="91"/>
      <c r="X312" s="91">
        <f>IF('SAISIE ASL'!G312=2,H312,"")</f>
        <v>3</v>
      </c>
      <c r="Y312" s="91"/>
      <c r="Z312" s="91">
        <f>IF('SAISIE ASL'!G312=2,J312,"")</f>
        <v>0</v>
      </c>
      <c r="AA312" s="91"/>
      <c r="AB312" s="91">
        <f>IF('SAISIE ASL'!G312=2,L312,"")</f>
        <v>3</v>
      </c>
      <c r="AC312" s="92"/>
      <c r="AD312" s="93"/>
      <c r="AE312" s="91"/>
      <c r="AF312" s="91" t="str">
        <f>IF('SAISIE ASL'!G312=3,H312,"")</f>
        <v/>
      </c>
      <c r="AG312" s="91"/>
      <c r="AH312" s="91" t="str">
        <f>IF('SAISIE ASL'!G312=3,J312,"")</f>
        <v/>
      </c>
      <c r="AI312" s="91"/>
      <c r="AJ312" s="91" t="str">
        <f>IF('SAISIE ASL'!G312=3,L312,"")</f>
        <v/>
      </c>
      <c r="AK312" s="92"/>
      <c r="AL312" s="93"/>
      <c r="AM312" s="91"/>
      <c r="AN312" s="91" t="str">
        <f>IF('SAISIE ASL'!G312=4,H312,"")</f>
        <v/>
      </c>
      <c r="AO312" s="91"/>
      <c r="AP312" s="91" t="str">
        <f>IF('SAISIE ASL'!G312=4,J312,"")</f>
        <v/>
      </c>
      <c r="AQ312" s="91"/>
      <c r="AR312" s="91" t="str">
        <f>IF('SAISIE ASL'!G312=4,L312,"")</f>
        <v/>
      </c>
      <c r="AS312" s="92"/>
      <c r="AT312" s="93"/>
      <c r="AU312" s="89"/>
      <c r="AV312" s="91" t="str">
        <f>IF('SAISIE ASL'!G312=5,H312,"")</f>
        <v/>
      </c>
      <c r="AW312" s="91"/>
      <c r="AX312" s="91" t="str">
        <f>IF('SAISIE ASL'!G312=5,J312,"")</f>
        <v/>
      </c>
      <c r="AY312" s="91"/>
      <c r="AZ312" s="91" t="str">
        <f>IF('SAISIE ASL'!G312=5,L312,"")</f>
        <v/>
      </c>
      <c r="BA312" s="92"/>
      <c r="BB312" s="93"/>
      <c r="BC312" s="89"/>
      <c r="BD312" s="91" t="str">
        <f>IF('SAISIE ASL'!A312=31,H312,"")</f>
        <v/>
      </c>
      <c r="BE312" s="91"/>
      <c r="BF312" s="91" t="str">
        <f>IF('SAISIE ASL'!A312=31,J312,"")</f>
        <v/>
      </c>
      <c r="BG312" s="91"/>
      <c r="BH312" s="91" t="str">
        <f>IF('SAISIE ASL'!A312=31,L312,"")</f>
        <v/>
      </c>
      <c r="BI312" s="92"/>
      <c r="BJ312" s="93"/>
      <c r="BK312" s="94"/>
      <c r="BL312" s="91" t="str">
        <f>IF('SAISIE ASL'!A312=32,H312,"")</f>
        <v/>
      </c>
      <c r="BM312" s="91"/>
      <c r="BN312" s="91" t="str">
        <f>IF('SAISIE ASL'!A312=32,J312,"")</f>
        <v/>
      </c>
      <c r="BO312" s="91"/>
      <c r="BP312" s="91" t="str">
        <f>IF('SAISIE ASL'!A312=32,L312,"")</f>
        <v/>
      </c>
      <c r="BQ312" s="92"/>
      <c r="BR312" s="93"/>
      <c r="BS312" s="85"/>
      <c r="BT312" s="91" t="str">
        <f>IF('SAISIE ASL'!A312=33,H312,"")</f>
        <v/>
      </c>
      <c r="BU312" s="91"/>
      <c r="BV312" s="91" t="str">
        <f>IF('SAISIE ASL'!A312=33,J312,"")</f>
        <v/>
      </c>
      <c r="BW312" s="91"/>
      <c r="BX312" s="91" t="str">
        <f>IF('SAISIE ASL'!A312=33,L312,"")</f>
        <v/>
      </c>
      <c r="BY312" s="92"/>
      <c r="BZ312" s="93"/>
    </row>
    <row r="313" spans="1:78" ht="15" x14ac:dyDescent="0.2">
      <c r="A313">
        <f>'SAISIE ASL'!J313</f>
        <v>75</v>
      </c>
      <c r="B313">
        <f>'SAISIE ASL'!K313</f>
        <v>268</v>
      </c>
      <c r="C313" t="str">
        <f>'SAISIE ASL'!L313</f>
        <v>Si existants, les espaces et/ou les équipements à destination des enfants sont propres</v>
      </c>
      <c r="D313">
        <f>'SAISIE ASL'!M313</f>
        <v>3</v>
      </c>
      <c r="E313" t="str">
        <f>'SAISIE ASL'!N313</f>
        <v>Très Satisfaisant</v>
      </c>
      <c r="F313" s="89">
        <f>'SAISIE ASL'!M313</f>
        <v>3</v>
      </c>
      <c r="G313" s="89">
        <f>IF('SAISIE ASL'!N313="Très Satisfaisant",1,IF('SAISIE ASL'!N313="Satisfaisant",0.75,IF('SAISIE ASL'!N313="Insatisfaisant",0.25,IF('SAISIE ASL'!N313="Très Insatisfaisant",0,IF('SAISIE ASL'!N313="Non Mesuré","",0)))))</f>
        <v>1</v>
      </c>
      <c r="H313" s="89">
        <f>IF('SAISIE ASL'!N313&lt;&gt;"Non Mesuré",F313*G313,"")</f>
        <v>3</v>
      </c>
      <c r="I313" s="89"/>
      <c r="J313" s="89">
        <f>IF('SAISIE ASL'!N313="Non Mesuré",F313,0)</f>
        <v>0</v>
      </c>
      <c r="K313" s="89"/>
      <c r="L313" s="89">
        <f t="shared" si="22"/>
        <v>3</v>
      </c>
      <c r="M313" s="89"/>
      <c r="N313" s="90"/>
      <c r="O313" s="90"/>
      <c r="P313" s="91" t="str">
        <f>IF('SAISIE ASL'!G313=1,H313,"")</f>
        <v/>
      </c>
      <c r="Q313" s="91"/>
      <c r="R313" s="91" t="str">
        <f>IF('SAISIE ASL'!G313=1,J313,"")</f>
        <v/>
      </c>
      <c r="S313" s="91"/>
      <c r="T313" s="91" t="str">
        <f>IF('SAISIE ASL'!G313=1,L313,"")</f>
        <v/>
      </c>
      <c r="U313" s="92"/>
      <c r="V313" s="93"/>
      <c r="W313" s="91"/>
      <c r="X313" s="91" t="str">
        <f>IF('SAISIE ASL'!G313=2,H313,"")</f>
        <v/>
      </c>
      <c r="Y313" s="91"/>
      <c r="Z313" s="91" t="str">
        <f>IF('SAISIE ASL'!G313=2,J313,"")</f>
        <v/>
      </c>
      <c r="AA313" s="91"/>
      <c r="AB313" s="91" t="str">
        <f>IF('SAISIE ASL'!G313=2,L313,"")</f>
        <v/>
      </c>
      <c r="AC313" s="92"/>
      <c r="AD313" s="93"/>
      <c r="AE313" s="91"/>
      <c r="AF313" s="91">
        <f>IF('SAISIE ASL'!G313=3,H313,"")</f>
        <v>3</v>
      </c>
      <c r="AG313" s="91"/>
      <c r="AH313" s="91">
        <f>IF('SAISIE ASL'!G313=3,J313,"")</f>
        <v>0</v>
      </c>
      <c r="AI313" s="91"/>
      <c r="AJ313" s="91">
        <f>IF('SAISIE ASL'!G313=3,L313,"")</f>
        <v>3</v>
      </c>
      <c r="AK313" s="92"/>
      <c r="AL313" s="93"/>
      <c r="AM313" s="91"/>
      <c r="AN313" s="91" t="str">
        <f>IF('SAISIE ASL'!G313=4,H313,"")</f>
        <v/>
      </c>
      <c r="AO313" s="91"/>
      <c r="AP313" s="91" t="str">
        <f>IF('SAISIE ASL'!G313=4,J313,"")</f>
        <v/>
      </c>
      <c r="AQ313" s="91"/>
      <c r="AR313" s="91" t="str">
        <f>IF('SAISIE ASL'!G313=4,L313,"")</f>
        <v/>
      </c>
      <c r="AS313" s="92"/>
      <c r="AT313" s="93"/>
      <c r="AU313" s="89"/>
      <c r="AV313" s="91" t="str">
        <f>IF('SAISIE ASL'!G313=5,H313,"")</f>
        <v/>
      </c>
      <c r="AW313" s="91"/>
      <c r="AX313" s="91" t="str">
        <f>IF('SAISIE ASL'!G313=5,J313,"")</f>
        <v/>
      </c>
      <c r="AY313" s="91"/>
      <c r="AZ313" s="91" t="str">
        <f>IF('SAISIE ASL'!G313=5,L313,"")</f>
        <v/>
      </c>
      <c r="BA313" s="92"/>
      <c r="BB313" s="93"/>
      <c r="BC313" s="89"/>
      <c r="BD313" s="91">
        <f>IF('SAISIE ASL'!A313=31,H313,"")</f>
        <v>3</v>
      </c>
      <c r="BE313" s="91"/>
      <c r="BF313" s="91">
        <f>IF('SAISIE ASL'!A313=31,J313,"")</f>
        <v>0</v>
      </c>
      <c r="BG313" s="91"/>
      <c r="BH313" s="91">
        <f>IF('SAISIE ASL'!A313=31,L313,"")</f>
        <v>3</v>
      </c>
      <c r="BI313" s="92"/>
      <c r="BJ313" s="93"/>
      <c r="BK313" s="94"/>
      <c r="BL313" s="91" t="str">
        <f>IF('SAISIE ASL'!A313=32,H313,"")</f>
        <v/>
      </c>
      <c r="BM313" s="91"/>
      <c r="BN313" s="91" t="str">
        <f>IF('SAISIE ASL'!A313=32,J313,"")</f>
        <v/>
      </c>
      <c r="BO313" s="91"/>
      <c r="BP313" s="91" t="str">
        <f>IF('SAISIE ASL'!A313=32,L313,"")</f>
        <v/>
      </c>
      <c r="BQ313" s="92"/>
      <c r="BR313" s="93"/>
      <c r="BS313" s="85"/>
      <c r="BT313" s="91" t="str">
        <f>IF('SAISIE ASL'!A313=33,H313,"")</f>
        <v/>
      </c>
      <c r="BU313" s="91"/>
      <c r="BV313" s="91" t="str">
        <f>IF('SAISIE ASL'!A313=33,J313,"")</f>
        <v/>
      </c>
      <c r="BW313" s="91"/>
      <c r="BX313" s="91" t="str">
        <f>IF('SAISIE ASL'!A313=33,L313,"")</f>
        <v/>
      </c>
      <c r="BY313" s="92"/>
      <c r="BZ313" s="93"/>
    </row>
    <row r="314" spans="1:78" ht="15" x14ac:dyDescent="0.2">
      <c r="A314">
        <f>'SAISIE ASL'!J314</f>
        <v>75</v>
      </c>
      <c r="B314">
        <f>'SAISIE ASL'!K314</f>
        <v>269</v>
      </c>
      <c r="C314" t="str">
        <f>'SAISIE ASL'!L314</f>
        <v>Si existants, les espaces et/ou les équipements à destination des enfants sont en bon état.</v>
      </c>
      <c r="D314">
        <f>'SAISIE ASL'!M314</f>
        <v>3</v>
      </c>
      <c r="E314" t="str">
        <f>'SAISIE ASL'!N314</f>
        <v>Très Satisfaisant</v>
      </c>
      <c r="F314" s="89">
        <f>'SAISIE ASL'!M314</f>
        <v>3</v>
      </c>
      <c r="G314" s="89">
        <f>IF('SAISIE ASL'!N314="Très Satisfaisant",1,IF('SAISIE ASL'!N314="Satisfaisant",0.75,IF('SAISIE ASL'!N314="Insatisfaisant",0.25,IF('SAISIE ASL'!N314="Très Insatisfaisant",0,IF('SAISIE ASL'!N314="Non Mesuré","",0)))))</f>
        <v>1</v>
      </c>
      <c r="H314" s="89">
        <f>IF('SAISIE ASL'!N314&lt;&gt;"Non Mesuré",F314*G314,"")</f>
        <v>3</v>
      </c>
      <c r="I314" s="89"/>
      <c r="J314" s="89">
        <f>IF('SAISIE ASL'!N314="Non Mesuré",F314,0)</f>
        <v>0</v>
      </c>
      <c r="K314" s="89"/>
      <c r="L314" s="89">
        <f t="shared" si="22"/>
        <v>3</v>
      </c>
      <c r="M314" s="89"/>
      <c r="N314" s="90"/>
      <c r="O314" s="90"/>
      <c r="P314" s="91" t="str">
        <f>IF('SAISIE ASL'!G314=1,H314,"")</f>
        <v/>
      </c>
      <c r="Q314" s="91"/>
      <c r="R314" s="91" t="str">
        <f>IF('SAISIE ASL'!G314=1,J314,"")</f>
        <v/>
      </c>
      <c r="S314" s="91"/>
      <c r="T314" s="91" t="str">
        <f>IF('SAISIE ASL'!G314=1,L314,"")</f>
        <v/>
      </c>
      <c r="U314" s="92"/>
      <c r="V314" s="93"/>
      <c r="W314" s="91"/>
      <c r="X314" s="91" t="str">
        <f>IF('SAISIE ASL'!G314=2,H314,"")</f>
        <v/>
      </c>
      <c r="Y314" s="91"/>
      <c r="Z314" s="91" t="str">
        <f>IF('SAISIE ASL'!G314=2,J314,"")</f>
        <v/>
      </c>
      <c r="AA314" s="91"/>
      <c r="AB314" s="91" t="str">
        <f>IF('SAISIE ASL'!G314=2,L314,"")</f>
        <v/>
      </c>
      <c r="AC314" s="92"/>
      <c r="AD314" s="93"/>
      <c r="AE314" s="91"/>
      <c r="AF314" s="91">
        <f>IF('SAISIE ASL'!G314=3,H314,"")</f>
        <v>3</v>
      </c>
      <c r="AG314" s="91"/>
      <c r="AH314" s="91">
        <f>IF('SAISIE ASL'!G314=3,J314,"")</f>
        <v>0</v>
      </c>
      <c r="AI314" s="91"/>
      <c r="AJ314" s="91">
        <f>IF('SAISIE ASL'!G314=3,L314,"")</f>
        <v>3</v>
      </c>
      <c r="AK314" s="92"/>
      <c r="AL314" s="93"/>
      <c r="AM314" s="91"/>
      <c r="AN314" s="91" t="str">
        <f>IF('SAISIE ASL'!G314=4,H314,"")</f>
        <v/>
      </c>
      <c r="AO314" s="91"/>
      <c r="AP314" s="91" t="str">
        <f>IF('SAISIE ASL'!G314=4,J314,"")</f>
        <v/>
      </c>
      <c r="AQ314" s="91"/>
      <c r="AR314" s="91" t="str">
        <f>IF('SAISIE ASL'!G314=4,L314,"")</f>
        <v/>
      </c>
      <c r="AS314" s="92"/>
      <c r="AT314" s="93"/>
      <c r="AU314" s="89"/>
      <c r="AV314" s="91" t="str">
        <f>IF('SAISIE ASL'!G314=5,H314,"")</f>
        <v/>
      </c>
      <c r="AW314" s="91"/>
      <c r="AX314" s="91" t="str">
        <f>IF('SAISIE ASL'!G314=5,J314,"")</f>
        <v/>
      </c>
      <c r="AY314" s="91"/>
      <c r="AZ314" s="91" t="str">
        <f>IF('SAISIE ASL'!G314=5,L314,"")</f>
        <v/>
      </c>
      <c r="BA314" s="92"/>
      <c r="BB314" s="93"/>
      <c r="BC314" s="89"/>
      <c r="BD314" s="91" t="str">
        <f>IF('SAISIE ASL'!A314=31,H314,"")</f>
        <v/>
      </c>
      <c r="BE314" s="91"/>
      <c r="BF314" s="91" t="str">
        <f>IF('SAISIE ASL'!A314=31,J314,"")</f>
        <v/>
      </c>
      <c r="BG314" s="91"/>
      <c r="BH314" s="91" t="str">
        <f>IF('SAISIE ASL'!A314=31,L314,"")</f>
        <v/>
      </c>
      <c r="BI314" s="92"/>
      <c r="BJ314" s="93"/>
      <c r="BK314" s="94"/>
      <c r="BL314" s="91">
        <f>IF('SAISIE ASL'!A314=32,H314,"")</f>
        <v>3</v>
      </c>
      <c r="BM314" s="91"/>
      <c r="BN314" s="91">
        <f>IF('SAISIE ASL'!A314=32,J314,"")</f>
        <v>0</v>
      </c>
      <c r="BO314" s="91"/>
      <c r="BP314" s="91">
        <f>IF('SAISIE ASL'!A314=32,L314,"")</f>
        <v>3</v>
      </c>
      <c r="BQ314" s="92"/>
      <c r="BR314" s="93"/>
      <c r="BS314" s="85"/>
      <c r="BT314" s="91" t="str">
        <f>IF('SAISIE ASL'!A314=33,H314,"")</f>
        <v/>
      </c>
      <c r="BU314" s="91"/>
      <c r="BV314" s="91" t="str">
        <f>IF('SAISIE ASL'!A314=33,J314,"")</f>
        <v/>
      </c>
      <c r="BW314" s="91"/>
      <c r="BX314" s="91" t="str">
        <f>IF('SAISIE ASL'!A314=33,L314,"")</f>
        <v/>
      </c>
      <c r="BY314" s="92"/>
      <c r="BZ314" s="93"/>
    </row>
    <row r="315" spans="1:78" ht="15" x14ac:dyDescent="0.2">
      <c r="A315">
        <f>'SAISIE ASL'!J315</f>
        <v>75</v>
      </c>
      <c r="B315">
        <f>'SAISIE ASL'!K315</f>
        <v>270</v>
      </c>
      <c r="C315" t="str">
        <f>'SAISIE ASL'!L315</f>
        <v>Si existants, un affichage concernant la responsabilité des parents quant à l'utilisation des jeux par leurs enfants (responsabilité civile) précisant l'âge des enfants pouvant utiliser ces jeux est parfaitement visible, lisible, propre et en bon état.</v>
      </c>
      <c r="D315">
        <f>'SAISIE ASL'!M315</f>
        <v>1</v>
      </c>
      <c r="E315" t="str">
        <f>'SAISIE ASL'!N315</f>
        <v>OUI</v>
      </c>
      <c r="F315" s="89">
        <f>'SAISIE ASL'!M315</f>
        <v>1</v>
      </c>
      <c r="G315" s="89">
        <f>IF('SAISIE ASL'!N315="OUI",1,IF('SAISIE ASL'!N315="NON",0,IF('SAISIE ASL'!N315="Non Mesuré","",0)))</f>
        <v>1</v>
      </c>
      <c r="H315" s="89">
        <f>IF('SAISIE ASL'!N315&lt;&gt;"Non Mesuré",F315*G315,"")</f>
        <v>1</v>
      </c>
      <c r="I315" s="89"/>
      <c r="J315" s="89">
        <f>IF('SAISIE ASL'!N315="Non Mesuré",F315,0)</f>
        <v>0</v>
      </c>
      <c r="K315" s="89"/>
      <c r="L315" s="89">
        <f t="shared" si="22"/>
        <v>1</v>
      </c>
      <c r="M315" s="89"/>
      <c r="N315" s="90"/>
      <c r="O315" s="90"/>
      <c r="P315" s="91">
        <f>IF('SAISIE ASL'!G315=1,H315,"")</f>
        <v>1</v>
      </c>
      <c r="Q315" s="91"/>
      <c r="R315" s="91">
        <f>IF('SAISIE ASL'!G315=1,J315,"")</f>
        <v>0</v>
      </c>
      <c r="S315" s="91"/>
      <c r="T315" s="91">
        <f>IF('SAISIE ASL'!G315=1,L315,"")</f>
        <v>1</v>
      </c>
      <c r="U315" s="92"/>
      <c r="V315" s="93"/>
      <c r="W315" s="91"/>
      <c r="X315" s="91" t="str">
        <f>IF('SAISIE ASL'!G315=2,H315,"")</f>
        <v/>
      </c>
      <c r="Y315" s="91"/>
      <c r="Z315" s="91" t="str">
        <f>IF('SAISIE ASL'!G315=2,J315,"")</f>
        <v/>
      </c>
      <c r="AA315" s="91"/>
      <c r="AB315" s="91" t="str">
        <f>IF('SAISIE ASL'!G315=2,L315,"")</f>
        <v/>
      </c>
      <c r="AC315" s="92"/>
      <c r="AD315" s="93"/>
      <c r="AE315" s="91"/>
      <c r="AF315" s="91" t="str">
        <f>IF('SAISIE ASL'!G315=3,H315,"")</f>
        <v/>
      </c>
      <c r="AG315" s="91"/>
      <c r="AH315" s="91" t="str">
        <f>IF('SAISIE ASL'!G315=3,J315,"")</f>
        <v/>
      </c>
      <c r="AI315" s="91"/>
      <c r="AJ315" s="91" t="str">
        <f>IF('SAISIE ASL'!G315=3,L315,"")</f>
        <v/>
      </c>
      <c r="AK315" s="92"/>
      <c r="AL315" s="93"/>
      <c r="AM315" s="91"/>
      <c r="AN315" s="91" t="str">
        <f>IF('SAISIE ASL'!G315=4,H315,"")</f>
        <v/>
      </c>
      <c r="AO315" s="91"/>
      <c r="AP315" s="91" t="str">
        <f>IF('SAISIE ASL'!G315=4,J315,"")</f>
        <v/>
      </c>
      <c r="AQ315" s="91"/>
      <c r="AR315" s="91" t="str">
        <f>IF('SAISIE ASL'!G315=4,L315,"")</f>
        <v/>
      </c>
      <c r="AS315" s="92"/>
      <c r="AT315" s="93"/>
      <c r="AU315" s="89"/>
      <c r="AV315" s="91" t="str">
        <f>IF('SAISIE ASL'!G315=5,H315,"")</f>
        <v/>
      </c>
      <c r="AW315" s="91"/>
      <c r="AX315" s="91" t="str">
        <f>IF('SAISIE ASL'!G315=5,J315,"")</f>
        <v/>
      </c>
      <c r="AY315" s="91"/>
      <c r="AZ315" s="91" t="str">
        <f>IF('SAISIE ASL'!G315=5,L315,"")</f>
        <v/>
      </c>
      <c r="BA315" s="92"/>
      <c r="BB315" s="93"/>
      <c r="BC315" s="89"/>
      <c r="BD315" s="91" t="str">
        <f>IF('SAISIE ASL'!A315=31,H315,"")</f>
        <v/>
      </c>
      <c r="BE315" s="91"/>
      <c r="BF315" s="91" t="str">
        <f>IF('SAISIE ASL'!A315=31,J315,"")</f>
        <v/>
      </c>
      <c r="BG315" s="91"/>
      <c r="BH315" s="91" t="str">
        <f>IF('SAISIE ASL'!A315=31,L315,"")</f>
        <v/>
      </c>
      <c r="BI315" s="92"/>
      <c r="BJ315" s="93"/>
      <c r="BK315" s="94"/>
      <c r="BL315" s="91" t="str">
        <f>IF('SAISIE ASL'!A315=32,H315,"")</f>
        <v/>
      </c>
      <c r="BM315" s="91"/>
      <c r="BN315" s="91" t="str">
        <f>IF('SAISIE ASL'!A315=32,J315,"")</f>
        <v/>
      </c>
      <c r="BO315" s="91"/>
      <c r="BP315" s="91" t="str">
        <f>IF('SAISIE ASL'!A315=32,L315,"")</f>
        <v/>
      </c>
      <c r="BQ315" s="92"/>
      <c r="BR315" s="93"/>
      <c r="BS315" s="85"/>
      <c r="BT315" s="91" t="str">
        <f>IF('SAISIE ASL'!A315=33,H315,"")</f>
        <v/>
      </c>
      <c r="BU315" s="91"/>
      <c r="BV315" s="91" t="str">
        <f>IF('SAISIE ASL'!A315=33,J315,"")</f>
        <v/>
      </c>
      <c r="BW315" s="91"/>
      <c r="BX315" s="91" t="str">
        <f>IF('SAISIE ASL'!A315=33,L315,"")</f>
        <v/>
      </c>
      <c r="BY315" s="92"/>
      <c r="BZ315" s="93"/>
    </row>
    <row r="316" spans="1:78" ht="15" x14ac:dyDescent="0.2">
      <c r="A316">
        <f>'SAISIE ASL'!J316</f>
        <v>30</v>
      </c>
      <c r="B316">
        <f>'SAISIE ASL'!K316</f>
        <v>271</v>
      </c>
      <c r="C316" t="str">
        <f>'SAISIE ASL'!L316</f>
        <v>Si un groupe comporte 6 enfants ou plus, le guide les prend à part et leur explique simplement les règles de la sortie.</v>
      </c>
      <c r="D316">
        <f>'SAISIE ASL'!M316</f>
        <v>3</v>
      </c>
      <c r="E316" t="str">
        <f>'SAISIE ASL'!N316</f>
        <v>OUI</v>
      </c>
      <c r="F316" s="89">
        <f>'SAISIE ASL'!M316</f>
        <v>3</v>
      </c>
      <c r="G316" s="89">
        <f>IF('SAISIE ASL'!N316="OUI",1,IF('SAISIE ASL'!N316="NON",0,IF('SAISIE ASL'!N316="Non Mesuré","",0)))</f>
        <v>1</v>
      </c>
      <c r="H316" s="89">
        <f>IF('SAISIE ASL'!N316&lt;&gt;"Non Mesuré",F316*G316,"")</f>
        <v>3</v>
      </c>
      <c r="I316" s="89"/>
      <c r="J316" s="89">
        <f>IF('SAISIE ASL'!N316="Non Mesuré",F316,0)</f>
        <v>0</v>
      </c>
      <c r="K316" s="89"/>
      <c r="L316" s="89">
        <f t="shared" si="22"/>
        <v>3</v>
      </c>
      <c r="M316" s="89"/>
      <c r="N316" s="90"/>
      <c r="O316" s="90"/>
      <c r="P316" s="91" t="str">
        <f>IF('SAISIE ASL'!G316=1,H316,"")</f>
        <v/>
      </c>
      <c r="Q316" s="91"/>
      <c r="R316" s="91" t="str">
        <f>IF('SAISIE ASL'!G316=1,J316,"")</f>
        <v/>
      </c>
      <c r="S316" s="91"/>
      <c r="T316" s="91" t="str">
        <f>IF('SAISIE ASL'!G316=1,L316,"")</f>
        <v/>
      </c>
      <c r="U316" s="92"/>
      <c r="V316" s="93"/>
      <c r="W316" s="91"/>
      <c r="X316" s="91">
        <f>IF('SAISIE ASL'!G316=2,H316,"")</f>
        <v>3</v>
      </c>
      <c r="Y316" s="91"/>
      <c r="Z316" s="91">
        <f>IF('SAISIE ASL'!G316=2,J316,"")</f>
        <v>0</v>
      </c>
      <c r="AA316" s="91"/>
      <c r="AB316" s="91">
        <f>IF('SAISIE ASL'!G316=2,L316,"")</f>
        <v>3</v>
      </c>
      <c r="AC316" s="92"/>
      <c r="AD316" s="93"/>
      <c r="AE316" s="91"/>
      <c r="AF316" s="91" t="str">
        <f>IF('SAISIE ASL'!G316=3,H316,"")</f>
        <v/>
      </c>
      <c r="AG316" s="91"/>
      <c r="AH316" s="91" t="str">
        <f>IF('SAISIE ASL'!G316=3,J316,"")</f>
        <v/>
      </c>
      <c r="AI316" s="91"/>
      <c r="AJ316" s="91" t="str">
        <f>IF('SAISIE ASL'!G316=3,L316,"")</f>
        <v/>
      </c>
      <c r="AK316" s="92"/>
      <c r="AL316" s="93"/>
      <c r="AM316" s="91"/>
      <c r="AN316" s="91" t="str">
        <f>IF('SAISIE ASL'!G316=4,H316,"")</f>
        <v/>
      </c>
      <c r="AO316" s="91"/>
      <c r="AP316" s="91" t="str">
        <f>IF('SAISIE ASL'!G316=4,J316,"")</f>
        <v/>
      </c>
      <c r="AQ316" s="91"/>
      <c r="AR316" s="91" t="str">
        <f>IF('SAISIE ASL'!G316=4,L316,"")</f>
        <v/>
      </c>
      <c r="AS316" s="92"/>
      <c r="AT316" s="93"/>
      <c r="AU316" s="89"/>
      <c r="AV316" s="91" t="str">
        <f>IF('SAISIE ASL'!G316=5,H316,"")</f>
        <v/>
      </c>
      <c r="AW316" s="91"/>
      <c r="AX316" s="91" t="str">
        <f>IF('SAISIE ASL'!G316=5,J316,"")</f>
        <v/>
      </c>
      <c r="AY316" s="91"/>
      <c r="AZ316" s="91" t="str">
        <f>IF('SAISIE ASL'!G316=5,L316,"")</f>
        <v/>
      </c>
      <c r="BA316" s="92"/>
      <c r="BB316" s="93"/>
      <c r="BC316" s="89"/>
      <c r="BD316" s="91" t="str">
        <f>IF('SAISIE ASL'!A316=31,H316,"")</f>
        <v/>
      </c>
      <c r="BE316" s="91"/>
      <c r="BF316" s="91" t="str">
        <f>IF('SAISIE ASL'!A316=31,J316,"")</f>
        <v/>
      </c>
      <c r="BG316" s="91"/>
      <c r="BH316" s="91" t="str">
        <f>IF('SAISIE ASL'!A316=31,L316,"")</f>
        <v/>
      </c>
      <c r="BI316" s="92"/>
      <c r="BJ316" s="93"/>
      <c r="BK316" s="94"/>
      <c r="BL316" s="91" t="str">
        <f>IF('SAISIE ASL'!A316=32,H316,"")</f>
        <v/>
      </c>
      <c r="BM316" s="91"/>
      <c r="BN316" s="91" t="str">
        <f>IF('SAISIE ASL'!A316=32,J316,"")</f>
        <v/>
      </c>
      <c r="BO316" s="91"/>
      <c r="BP316" s="91" t="str">
        <f>IF('SAISIE ASL'!A316=32,L316,"")</f>
        <v/>
      </c>
      <c r="BQ316" s="92"/>
      <c r="BR316" s="93"/>
      <c r="BS316" s="85"/>
      <c r="BT316" s="91" t="str">
        <f>IF('SAISIE ASL'!A316=33,H316,"")</f>
        <v/>
      </c>
      <c r="BU316" s="91"/>
      <c r="BV316" s="91" t="str">
        <f>IF('SAISIE ASL'!A316=33,J316,"")</f>
        <v/>
      </c>
      <c r="BW316" s="91"/>
      <c r="BX316" s="91" t="str">
        <f>IF('SAISIE ASL'!A316=33,L316,"")</f>
        <v/>
      </c>
      <c r="BY316" s="92"/>
      <c r="BZ316" s="93"/>
    </row>
    <row r="317" spans="1:78" ht="15" x14ac:dyDescent="0.2">
      <c r="A317">
        <f>'SAISIE ASL'!J317</f>
        <v>200</v>
      </c>
      <c r="B317">
        <f>'SAISIE ASL'!K317</f>
        <v>272</v>
      </c>
      <c r="C317" t="str">
        <f>'SAISIE ASL'!L317</f>
        <v>Le guide organise le temps de marche et alterne les temps d'arrêt, de repos, les temps d'explication. Il adapte le rythme en fonction des participants mais veille au respect du timing et s'assure que tout le monde suit.</v>
      </c>
      <c r="D317">
        <f>'SAISIE ASL'!M317</f>
        <v>1</v>
      </c>
      <c r="E317" t="str">
        <f>'SAISIE ASL'!N317</f>
        <v>OUI</v>
      </c>
      <c r="F317" s="89">
        <f>'SAISIE ASL'!M317</f>
        <v>1</v>
      </c>
      <c r="G317" s="89">
        <f>IF('SAISIE ASL'!N317="OUI",1,IF('SAISIE ASL'!N317="NON",0,IF('SAISIE ASL'!N317="Non Mesuré","",0)))</f>
        <v>1</v>
      </c>
      <c r="H317" s="89">
        <f>IF('SAISIE ASL'!N317&lt;&gt;"Non Mesuré",F317*G317,"")</f>
        <v>1</v>
      </c>
      <c r="I317" s="89"/>
      <c r="J317" s="89">
        <f>IF('SAISIE ASL'!N317="Non Mesuré",F317,0)</f>
        <v>0</v>
      </c>
      <c r="K317" s="89"/>
      <c r="L317" s="89">
        <f t="shared" si="22"/>
        <v>1</v>
      </c>
      <c r="M317" s="89"/>
      <c r="N317" s="90"/>
      <c r="O317" s="90"/>
      <c r="P317" s="91" t="str">
        <f>IF('SAISIE ASL'!G317=1,H317,"")</f>
        <v/>
      </c>
      <c r="Q317" s="91"/>
      <c r="R317" s="91" t="str">
        <f>IF('SAISIE ASL'!G317=1,J317,"")</f>
        <v/>
      </c>
      <c r="S317" s="91"/>
      <c r="T317" s="91" t="str">
        <f>IF('SAISIE ASL'!G317=1,L317,"")</f>
        <v/>
      </c>
      <c r="U317" s="92"/>
      <c r="V317" s="93"/>
      <c r="W317" s="91"/>
      <c r="X317" s="91">
        <f>IF('SAISIE ASL'!G317=2,H317,"")</f>
        <v>1</v>
      </c>
      <c r="Y317" s="91"/>
      <c r="Z317" s="91">
        <f>IF('SAISIE ASL'!G317=2,J317,"")</f>
        <v>0</v>
      </c>
      <c r="AA317" s="91"/>
      <c r="AB317" s="91">
        <f>IF('SAISIE ASL'!G317=2,L317,"")</f>
        <v>1</v>
      </c>
      <c r="AC317" s="92"/>
      <c r="AD317" s="93"/>
      <c r="AE317" s="91"/>
      <c r="AF317" s="91" t="str">
        <f>IF('SAISIE ASL'!G317=3,H317,"")</f>
        <v/>
      </c>
      <c r="AG317" s="91"/>
      <c r="AH317" s="91" t="str">
        <f>IF('SAISIE ASL'!G317=3,J317,"")</f>
        <v/>
      </c>
      <c r="AI317" s="91"/>
      <c r="AJ317" s="91" t="str">
        <f>IF('SAISIE ASL'!G317=3,L317,"")</f>
        <v/>
      </c>
      <c r="AK317" s="92"/>
      <c r="AL317" s="93"/>
      <c r="AM317" s="91"/>
      <c r="AN317" s="91" t="str">
        <f>IF('SAISIE ASL'!G317=4,H317,"")</f>
        <v/>
      </c>
      <c r="AO317" s="91"/>
      <c r="AP317" s="91" t="str">
        <f>IF('SAISIE ASL'!G317=4,J317,"")</f>
        <v/>
      </c>
      <c r="AQ317" s="91"/>
      <c r="AR317" s="91" t="str">
        <f>IF('SAISIE ASL'!G317=4,L317,"")</f>
        <v/>
      </c>
      <c r="AS317" s="92"/>
      <c r="AT317" s="93"/>
      <c r="AU317" s="89"/>
      <c r="AV317" s="91" t="str">
        <f>IF('SAISIE ASL'!G317=5,H317,"")</f>
        <v/>
      </c>
      <c r="AW317" s="91"/>
      <c r="AX317" s="91" t="str">
        <f>IF('SAISIE ASL'!G317=5,J317,"")</f>
        <v/>
      </c>
      <c r="AY317" s="91"/>
      <c r="AZ317" s="91" t="str">
        <f>IF('SAISIE ASL'!G317=5,L317,"")</f>
        <v/>
      </c>
      <c r="BA317" s="92"/>
      <c r="BB317" s="93"/>
      <c r="BC317" s="89"/>
      <c r="BD317" s="91" t="str">
        <f>IF('SAISIE ASL'!A317=31,H317,"")</f>
        <v/>
      </c>
      <c r="BE317" s="91"/>
      <c r="BF317" s="91" t="str">
        <f>IF('SAISIE ASL'!A317=31,J317,"")</f>
        <v/>
      </c>
      <c r="BG317" s="91"/>
      <c r="BH317" s="91" t="str">
        <f>IF('SAISIE ASL'!A317=31,L317,"")</f>
        <v/>
      </c>
      <c r="BI317" s="92"/>
      <c r="BJ317" s="93"/>
      <c r="BK317" s="94"/>
      <c r="BL317" s="91" t="str">
        <f>IF('SAISIE ASL'!A317=32,H317,"")</f>
        <v/>
      </c>
      <c r="BM317" s="91"/>
      <c r="BN317" s="91" t="str">
        <f>IF('SAISIE ASL'!A317=32,J317,"")</f>
        <v/>
      </c>
      <c r="BO317" s="91"/>
      <c r="BP317" s="91" t="str">
        <f>IF('SAISIE ASL'!A317=32,L317,"")</f>
        <v/>
      </c>
      <c r="BQ317" s="92"/>
      <c r="BR317" s="93"/>
      <c r="BS317" s="85"/>
      <c r="BT317" s="91" t="str">
        <f>IF('SAISIE ASL'!A317=33,H317,"")</f>
        <v/>
      </c>
      <c r="BU317" s="91"/>
      <c r="BV317" s="91" t="str">
        <f>IF('SAISIE ASL'!A317=33,J317,"")</f>
        <v/>
      </c>
      <c r="BW317" s="91"/>
      <c r="BX317" s="91" t="str">
        <f>IF('SAISIE ASL'!A317=33,L317,"")</f>
        <v/>
      </c>
      <c r="BY317" s="92"/>
      <c r="BZ317" s="93"/>
    </row>
    <row r="318" spans="1:78" ht="15" x14ac:dyDescent="0.2">
      <c r="A318">
        <f>'SAISIE ASL'!J318</f>
        <v>200</v>
      </c>
      <c r="B318">
        <f>'SAISIE ASL'!K318</f>
        <v>273</v>
      </c>
      <c r="C318" t="str">
        <f>'SAISIE ASL'!L318</f>
        <v>Le guide présente et organise la sortie comme un jeu.</v>
      </c>
      <c r="D318">
        <f>'SAISIE ASL'!M318</f>
        <v>1</v>
      </c>
      <c r="E318" t="str">
        <f>'SAISIE ASL'!N318</f>
        <v>OUI</v>
      </c>
      <c r="F318" s="89">
        <f>'SAISIE ASL'!M318</f>
        <v>1</v>
      </c>
      <c r="G318" s="89">
        <f>IF('SAISIE ASL'!N318="OUI",1,IF('SAISIE ASL'!N318="NON",0,IF('SAISIE ASL'!N318="Non Mesuré","",0)))</f>
        <v>1</v>
      </c>
      <c r="H318" s="89">
        <f>IF('SAISIE ASL'!N318&lt;&gt;"Non Mesuré",F318*G318,"")</f>
        <v>1</v>
      </c>
      <c r="I318" s="89"/>
      <c r="J318" s="89">
        <f>IF('SAISIE ASL'!N318="Non Mesuré",F318,0)</f>
        <v>0</v>
      </c>
      <c r="K318" s="89"/>
      <c r="L318" s="89">
        <f t="shared" si="22"/>
        <v>1</v>
      </c>
      <c r="M318" s="89"/>
      <c r="N318" s="90"/>
      <c r="O318" s="90"/>
      <c r="P318" s="91" t="str">
        <f>IF('SAISIE ASL'!G318=1,H318,"")</f>
        <v/>
      </c>
      <c r="Q318" s="91"/>
      <c r="R318" s="91" t="str">
        <f>IF('SAISIE ASL'!G318=1,J318,"")</f>
        <v/>
      </c>
      <c r="S318" s="91"/>
      <c r="T318" s="91" t="str">
        <f>IF('SAISIE ASL'!G318=1,L318,"")</f>
        <v/>
      </c>
      <c r="U318" s="92"/>
      <c r="V318" s="93"/>
      <c r="W318" s="91"/>
      <c r="X318" s="91">
        <f>IF('SAISIE ASL'!G318=2,H318,"")</f>
        <v>1</v>
      </c>
      <c r="Y318" s="91"/>
      <c r="Z318" s="91">
        <f>IF('SAISIE ASL'!G318=2,J318,"")</f>
        <v>0</v>
      </c>
      <c r="AA318" s="91"/>
      <c r="AB318" s="91">
        <f>IF('SAISIE ASL'!G318=2,L318,"")</f>
        <v>1</v>
      </c>
      <c r="AC318" s="92"/>
      <c r="AD318" s="93"/>
      <c r="AE318" s="91"/>
      <c r="AF318" s="91" t="str">
        <f>IF('SAISIE ASL'!G318=3,H318,"")</f>
        <v/>
      </c>
      <c r="AG318" s="91"/>
      <c r="AH318" s="91" t="str">
        <f>IF('SAISIE ASL'!G318=3,J318,"")</f>
        <v/>
      </c>
      <c r="AI318" s="91"/>
      <c r="AJ318" s="91" t="str">
        <f>IF('SAISIE ASL'!G318=3,L318,"")</f>
        <v/>
      </c>
      <c r="AK318" s="92"/>
      <c r="AL318" s="93"/>
      <c r="AM318" s="91"/>
      <c r="AN318" s="91" t="str">
        <f>IF('SAISIE ASL'!G318=4,H318,"")</f>
        <v/>
      </c>
      <c r="AO318" s="91"/>
      <c r="AP318" s="91" t="str">
        <f>IF('SAISIE ASL'!G318=4,J318,"")</f>
        <v/>
      </c>
      <c r="AQ318" s="91"/>
      <c r="AR318" s="91" t="str">
        <f>IF('SAISIE ASL'!G318=4,L318,"")</f>
        <v/>
      </c>
      <c r="AS318" s="92"/>
      <c r="AT318" s="93"/>
      <c r="AU318" s="89"/>
      <c r="AV318" s="91" t="str">
        <f>IF('SAISIE ASL'!G318=5,H318,"")</f>
        <v/>
      </c>
      <c r="AW318" s="91"/>
      <c r="AX318" s="91" t="str">
        <f>IF('SAISIE ASL'!G318=5,J318,"")</f>
        <v/>
      </c>
      <c r="AY318" s="91"/>
      <c r="AZ318" s="91" t="str">
        <f>IF('SAISIE ASL'!G318=5,L318,"")</f>
        <v/>
      </c>
      <c r="BA318" s="92"/>
      <c r="BB318" s="93"/>
      <c r="BC318" s="89"/>
      <c r="BD318" s="91" t="str">
        <f>IF('SAISIE ASL'!A318=31,H318,"")</f>
        <v/>
      </c>
      <c r="BE318" s="91"/>
      <c r="BF318" s="91" t="str">
        <f>IF('SAISIE ASL'!A318=31,J318,"")</f>
        <v/>
      </c>
      <c r="BG318" s="91"/>
      <c r="BH318" s="91" t="str">
        <f>IF('SAISIE ASL'!A318=31,L318,"")</f>
        <v/>
      </c>
      <c r="BI318" s="92"/>
      <c r="BJ318" s="93"/>
      <c r="BK318" s="94"/>
      <c r="BL318" s="91" t="str">
        <f>IF('SAISIE ASL'!A318=32,H318,"")</f>
        <v/>
      </c>
      <c r="BM318" s="91"/>
      <c r="BN318" s="91" t="str">
        <f>IF('SAISIE ASL'!A318=32,J318,"")</f>
        <v/>
      </c>
      <c r="BO318" s="91"/>
      <c r="BP318" s="91" t="str">
        <f>IF('SAISIE ASL'!A318=32,L318,"")</f>
        <v/>
      </c>
      <c r="BQ318" s="92"/>
      <c r="BR318" s="93"/>
      <c r="BS318" s="85"/>
      <c r="BT318" s="91" t="str">
        <f>IF('SAISIE ASL'!A318=33,H318,"")</f>
        <v/>
      </c>
      <c r="BU318" s="91"/>
      <c r="BV318" s="91" t="str">
        <f>IF('SAISIE ASL'!A318=33,J318,"")</f>
        <v/>
      </c>
      <c r="BW318" s="91"/>
      <c r="BX318" s="91" t="str">
        <f>IF('SAISIE ASL'!A318=33,L318,"")</f>
        <v/>
      </c>
      <c r="BY318" s="92"/>
      <c r="BZ318" s="93"/>
    </row>
    <row r="319" spans="1:78" ht="15" x14ac:dyDescent="0.2">
      <c r="A319">
        <f>'SAISIE ASL'!J319</f>
        <v>200</v>
      </c>
      <c r="B319">
        <f>'SAISIE ASL'!K319</f>
        <v>274</v>
      </c>
      <c r="C319" t="str">
        <f>'SAISIE ASL'!L319</f>
        <v>Il offre la possibilité aux enfants d'être acteurs et non simplement spectateurs.</v>
      </c>
      <c r="D319">
        <f>'SAISIE ASL'!M319</f>
        <v>1</v>
      </c>
      <c r="E319" t="str">
        <f>'SAISIE ASL'!N319</f>
        <v>OUI</v>
      </c>
      <c r="F319" s="89">
        <f>'SAISIE ASL'!M319</f>
        <v>1</v>
      </c>
      <c r="G319" s="89">
        <f>IF('SAISIE ASL'!N319="OUI",1,IF('SAISIE ASL'!N319="NON",0,IF('SAISIE ASL'!N319="Non Mesuré","",0)))</f>
        <v>1</v>
      </c>
      <c r="H319" s="89">
        <f>IF('SAISIE ASL'!N319&lt;&gt;"Non Mesuré",F319*G319,"")</f>
        <v>1</v>
      </c>
      <c r="I319" s="89"/>
      <c r="J319" s="89">
        <f>IF('SAISIE ASL'!N319="Non Mesuré",F319,0)</f>
        <v>0</v>
      </c>
      <c r="K319" s="89"/>
      <c r="L319" s="89">
        <f t="shared" si="22"/>
        <v>1</v>
      </c>
      <c r="M319" s="89"/>
      <c r="N319" s="90"/>
      <c r="O319" s="90"/>
      <c r="P319" s="91" t="str">
        <f>IF('SAISIE ASL'!G319=1,H319,"")</f>
        <v/>
      </c>
      <c r="Q319" s="91"/>
      <c r="R319" s="91" t="str">
        <f>IF('SAISIE ASL'!G319=1,J319,"")</f>
        <v/>
      </c>
      <c r="S319" s="91"/>
      <c r="T319" s="91" t="str">
        <f>IF('SAISIE ASL'!G319=1,L319,"")</f>
        <v/>
      </c>
      <c r="U319" s="92"/>
      <c r="V319" s="93"/>
      <c r="W319" s="91"/>
      <c r="X319" s="91">
        <f>IF('SAISIE ASL'!G319=2,H319,"")</f>
        <v>1</v>
      </c>
      <c r="Y319" s="91"/>
      <c r="Z319" s="91">
        <f>IF('SAISIE ASL'!G319=2,J319,"")</f>
        <v>0</v>
      </c>
      <c r="AA319" s="91"/>
      <c r="AB319" s="91">
        <f>IF('SAISIE ASL'!G319=2,L319,"")</f>
        <v>1</v>
      </c>
      <c r="AC319" s="92"/>
      <c r="AD319" s="93"/>
      <c r="AE319" s="91"/>
      <c r="AF319" s="91" t="str">
        <f>IF('SAISIE ASL'!G319=3,H319,"")</f>
        <v/>
      </c>
      <c r="AG319" s="91"/>
      <c r="AH319" s="91" t="str">
        <f>IF('SAISIE ASL'!G319=3,J319,"")</f>
        <v/>
      </c>
      <c r="AI319" s="91"/>
      <c r="AJ319" s="91" t="str">
        <f>IF('SAISIE ASL'!G319=3,L319,"")</f>
        <v/>
      </c>
      <c r="AK319" s="92"/>
      <c r="AL319" s="93"/>
      <c r="AM319" s="91"/>
      <c r="AN319" s="91" t="str">
        <f>IF('SAISIE ASL'!G319=4,H319,"")</f>
        <v/>
      </c>
      <c r="AO319" s="91"/>
      <c r="AP319" s="91" t="str">
        <f>IF('SAISIE ASL'!G319=4,J319,"")</f>
        <v/>
      </c>
      <c r="AQ319" s="91"/>
      <c r="AR319" s="91" t="str">
        <f>IF('SAISIE ASL'!G319=4,L319,"")</f>
        <v/>
      </c>
      <c r="AS319" s="92"/>
      <c r="AT319" s="93"/>
      <c r="AU319" s="89"/>
      <c r="AV319" s="91" t="str">
        <f>IF('SAISIE ASL'!G319=5,H319,"")</f>
        <v/>
      </c>
      <c r="AW319" s="91"/>
      <c r="AX319" s="91" t="str">
        <f>IF('SAISIE ASL'!G319=5,J319,"")</f>
        <v/>
      </c>
      <c r="AY319" s="91"/>
      <c r="AZ319" s="91" t="str">
        <f>IF('SAISIE ASL'!G319=5,L319,"")</f>
        <v/>
      </c>
      <c r="BA319" s="92"/>
      <c r="BB319" s="93"/>
      <c r="BC319" s="89"/>
      <c r="BD319" s="91" t="str">
        <f>IF('SAISIE ASL'!A319=31,H319,"")</f>
        <v/>
      </c>
      <c r="BE319" s="91"/>
      <c r="BF319" s="91" t="str">
        <f>IF('SAISIE ASL'!A319=31,J319,"")</f>
        <v/>
      </c>
      <c r="BG319" s="91"/>
      <c r="BH319" s="91" t="str">
        <f>IF('SAISIE ASL'!A319=31,L319,"")</f>
        <v/>
      </c>
      <c r="BI319" s="92"/>
      <c r="BJ319" s="93"/>
      <c r="BK319" s="94"/>
      <c r="BL319" s="91" t="str">
        <f>IF('SAISIE ASL'!A319=32,H319,"")</f>
        <v/>
      </c>
      <c r="BM319" s="91"/>
      <c r="BN319" s="91" t="str">
        <f>IF('SAISIE ASL'!A319=32,J319,"")</f>
        <v/>
      </c>
      <c r="BO319" s="91"/>
      <c r="BP319" s="91" t="str">
        <f>IF('SAISIE ASL'!A319=32,L319,"")</f>
        <v/>
      </c>
      <c r="BQ319" s="92"/>
      <c r="BR319" s="93"/>
      <c r="BS319" s="85"/>
      <c r="BT319" s="91" t="str">
        <f>IF('SAISIE ASL'!A319=33,H319,"")</f>
        <v/>
      </c>
      <c r="BU319" s="91"/>
      <c r="BV319" s="91" t="str">
        <f>IF('SAISIE ASL'!A319=33,J319,"")</f>
        <v/>
      </c>
      <c r="BW319" s="91"/>
      <c r="BX319" s="91" t="str">
        <f>IF('SAISIE ASL'!A319=33,L319,"")</f>
        <v/>
      </c>
      <c r="BY319" s="92"/>
      <c r="BZ319" s="93"/>
    </row>
    <row r="320" spans="1:78" ht="15" x14ac:dyDescent="0.2">
      <c r="A320">
        <f>'SAISIE ASL'!J320</f>
        <v>200</v>
      </c>
      <c r="B320">
        <f>'SAISIE ASL'!K320</f>
        <v>275</v>
      </c>
      <c r="C320" t="str">
        <f>'SAISIE ASL'!L320</f>
        <v>Le guide associe toujours la pédagogie au jeu et essaie d'avoir 2 à 3 séquences d'animations sur une visite pour enfants.</v>
      </c>
      <c r="D320">
        <f>'SAISIE ASL'!M320</f>
        <v>1</v>
      </c>
      <c r="E320" t="str">
        <f>'SAISIE ASL'!N320</f>
        <v>OUI</v>
      </c>
      <c r="F320" s="89">
        <f>'SAISIE ASL'!M320</f>
        <v>1</v>
      </c>
      <c r="G320" s="89">
        <f>IF('SAISIE ASL'!N320="OUI",1,IF('SAISIE ASL'!N320="NON",0,IF('SAISIE ASL'!N320="Non Mesuré","",0)))</f>
        <v>1</v>
      </c>
      <c r="H320" s="89">
        <f>IF('SAISIE ASL'!N320&lt;&gt;"Non Mesuré",F320*G320,"")</f>
        <v>1</v>
      </c>
      <c r="I320" s="89"/>
      <c r="J320" s="89">
        <f>IF('SAISIE ASL'!N320="Non Mesuré",F320,0)</f>
        <v>0</v>
      </c>
      <c r="K320" s="89"/>
      <c r="L320" s="89">
        <f t="shared" si="22"/>
        <v>1</v>
      </c>
      <c r="M320" s="89"/>
      <c r="N320" s="90"/>
      <c r="O320" s="90"/>
      <c r="P320" s="91" t="str">
        <f>IF('SAISIE ASL'!G320=1,H320,"")</f>
        <v/>
      </c>
      <c r="Q320" s="91"/>
      <c r="R320" s="91" t="str">
        <f>IF('SAISIE ASL'!G320=1,J320,"")</f>
        <v/>
      </c>
      <c r="S320" s="91"/>
      <c r="T320" s="91" t="str">
        <f>IF('SAISIE ASL'!G320=1,L320,"")</f>
        <v/>
      </c>
      <c r="U320" s="92"/>
      <c r="V320" s="93"/>
      <c r="W320" s="91"/>
      <c r="X320" s="91">
        <f>IF('SAISIE ASL'!G320=2,H320,"")</f>
        <v>1</v>
      </c>
      <c r="Y320" s="91"/>
      <c r="Z320" s="91">
        <f>IF('SAISIE ASL'!G320=2,J320,"")</f>
        <v>0</v>
      </c>
      <c r="AA320" s="91"/>
      <c r="AB320" s="91">
        <f>IF('SAISIE ASL'!G320=2,L320,"")</f>
        <v>1</v>
      </c>
      <c r="AC320" s="92"/>
      <c r="AD320" s="93"/>
      <c r="AE320" s="91"/>
      <c r="AF320" s="91" t="str">
        <f>IF('SAISIE ASL'!G320=3,H320,"")</f>
        <v/>
      </c>
      <c r="AG320" s="91"/>
      <c r="AH320" s="91" t="str">
        <f>IF('SAISIE ASL'!G320=3,J320,"")</f>
        <v/>
      </c>
      <c r="AI320" s="91"/>
      <c r="AJ320" s="91" t="str">
        <f>IF('SAISIE ASL'!G320=3,L320,"")</f>
        <v/>
      </c>
      <c r="AK320" s="92"/>
      <c r="AL320" s="93"/>
      <c r="AM320" s="91"/>
      <c r="AN320" s="91" t="str">
        <f>IF('SAISIE ASL'!G320=4,H320,"")</f>
        <v/>
      </c>
      <c r="AO320" s="91"/>
      <c r="AP320" s="91" t="str">
        <f>IF('SAISIE ASL'!G320=4,J320,"")</f>
        <v/>
      </c>
      <c r="AQ320" s="91"/>
      <c r="AR320" s="91" t="str">
        <f>IF('SAISIE ASL'!G320=4,L320,"")</f>
        <v/>
      </c>
      <c r="AS320" s="92"/>
      <c r="AT320" s="93"/>
      <c r="AU320" s="89"/>
      <c r="AV320" s="91" t="str">
        <f>IF('SAISIE ASL'!G320=5,H320,"")</f>
        <v/>
      </c>
      <c r="AW320" s="91"/>
      <c r="AX320" s="91" t="str">
        <f>IF('SAISIE ASL'!G320=5,J320,"")</f>
        <v/>
      </c>
      <c r="AY320" s="91"/>
      <c r="AZ320" s="91" t="str">
        <f>IF('SAISIE ASL'!G320=5,L320,"")</f>
        <v/>
      </c>
      <c r="BA320" s="92"/>
      <c r="BB320" s="93"/>
      <c r="BC320" s="89"/>
      <c r="BD320" s="91" t="str">
        <f>IF('SAISIE ASL'!A320=31,H320,"")</f>
        <v/>
      </c>
      <c r="BE320" s="91"/>
      <c r="BF320" s="91" t="str">
        <f>IF('SAISIE ASL'!A320=31,J320,"")</f>
        <v/>
      </c>
      <c r="BG320" s="91"/>
      <c r="BH320" s="91" t="str">
        <f>IF('SAISIE ASL'!A320=31,L320,"")</f>
        <v/>
      </c>
      <c r="BI320" s="92"/>
      <c r="BJ320" s="93"/>
      <c r="BK320" s="94"/>
      <c r="BL320" s="91" t="str">
        <f>IF('SAISIE ASL'!A320=32,H320,"")</f>
        <v/>
      </c>
      <c r="BM320" s="91"/>
      <c r="BN320" s="91" t="str">
        <f>IF('SAISIE ASL'!A320=32,J320,"")</f>
        <v/>
      </c>
      <c r="BO320" s="91"/>
      <c r="BP320" s="91" t="str">
        <f>IF('SAISIE ASL'!A320=32,L320,"")</f>
        <v/>
      </c>
      <c r="BQ320" s="92"/>
      <c r="BR320" s="93"/>
      <c r="BS320" s="85"/>
      <c r="BT320" s="91" t="str">
        <f>IF('SAISIE ASL'!A320=33,H320,"")</f>
        <v/>
      </c>
      <c r="BU320" s="91"/>
      <c r="BV320" s="91" t="str">
        <f>IF('SAISIE ASL'!A320=33,J320,"")</f>
        <v/>
      </c>
      <c r="BW320" s="91"/>
      <c r="BX320" s="91" t="str">
        <f>IF('SAISIE ASL'!A320=33,L320,"")</f>
        <v/>
      </c>
      <c r="BY320" s="92"/>
      <c r="BZ320" s="93"/>
    </row>
    <row r="321" spans="1:78" ht="15.75" x14ac:dyDescent="0.25">
      <c r="A321">
        <f>'SAISIE ASL'!J321</f>
        <v>0</v>
      </c>
      <c r="B321" t="str">
        <f>'SAISIE ASL'!K321</f>
        <v/>
      </c>
      <c r="C321" t="str">
        <f>'SAISIE ASL'!L321</f>
        <v>La boutique (si existante)</v>
      </c>
      <c r="D321">
        <f>'SAISIE ASL'!M321</f>
        <v>0</v>
      </c>
      <c r="E321">
        <f>'SAISIE ASL'!N321</f>
        <v>0</v>
      </c>
      <c r="F321" s="234"/>
      <c r="G321" s="234"/>
      <c r="H321" s="234"/>
      <c r="I321" s="234"/>
      <c r="J321" s="234"/>
      <c r="K321" s="234"/>
      <c r="L321" s="234"/>
      <c r="M321" s="234"/>
      <c r="N321" s="235"/>
      <c r="O321" s="235"/>
      <c r="P321" s="144"/>
      <c r="Q321" s="144"/>
      <c r="R321" s="144"/>
      <c r="S321" s="144"/>
      <c r="T321" s="144"/>
      <c r="U321" s="145"/>
      <c r="V321" s="146"/>
      <c r="W321" s="144"/>
      <c r="X321" s="144"/>
      <c r="Y321" s="144"/>
      <c r="Z321" s="144"/>
      <c r="AA321" s="144"/>
      <c r="AB321" s="144"/>
      <c r="AC321" s="145"/>
      <c r="AD321" s="146"/>
      <c r="AE321" s="144"/>
      <c r="AF321" s="144"/>
      <c r="AG321" s="144"/>
      <c r="AH321" s="144"/>
      <c r="AI321" s="144"/>
      <c r="AJ321" s="144"/>
      <c r="AK321" s="145"/>
      <c r="AL321" s="146"/>
      <c r="AM321" s="144"/>
      <c r="AN321" s="144"/>
      <c r="AO321" s="144"/>
      <c r="AP321" s="144"/>
      <c r="AQ321" s="144"/>
      <c r="AR321" s="144"/>
      <c r="AS321" s="145"/>
      <c r="AT321" s="146"/>
      <c r="AU321" s="234"/>
      <c r="AV321" s="144"/>
      <c r="AW321" s="144"/>
      <c r="AX321" s="144"/>
      <c r="AY321" s="144"/>
      <c r="AZ321" s="144"/>
      <c r="BA321" s="145"/>
      <c r="BB321" s="146"/>
      <c r="BC321" s="234"/>
      <c r="BD321" s="144"/>
      <c r="BE321" s="144"/>
      <c r="BF321" s="144"/>
      <c r="BG321" s="144"/>
      <c r="BH321" s="144"/>
      <c r="BI321" s="145"/>
      <c r="BJ321" s="146"/>
      <c r="BK321" s="147"/>
      <c r="BL321" s="144"/>
      <c r="BM321" s="144"/>
      <c r="BN321" s="144"/>
      <c r="BO321" s="144"/>
      <c r="BP321" s="144"/>
      <c r="BQ321" s="145"/>
      <c r="BR321" s="146"/>
      <c r="BS321" s="142"/>
      <c r="BT321" s="144"/>
      <c r="BU321" s="144"/>
      <c r="BV321" s="144"/>
      <c r="BW321" s="144"/>
      <c r="BX321" s="144"/>
      <c r="BY321" s="145"/>
      <c r="BZ321" s="146"/>
    </row>
    <row r="322" spans="1:78" ht="15" x14ac:dyDescent="0.2">
      <c r="A322">
        <f>'SAISIE ASL'!J322</f>
        <v>50</v>
      </c>
      <c r="B322">
        <f>'SAISIE ASL'!K322</f>
        <v>276</v>
      </c>
      <c r="C322" t="str">
        <f>'SAISIE ASL'!L322</f>
        <v xml:space="preserve">La boutique ou espace de vente est accueillant. </v>
      </c>
      <c r="D322">
        <f>'SAISIE ASL'!M322</f>
        <v>3</v>
      </c>
      <c r="E322" t="str">
        <f>'SAISIE ASL'!N322</f>
        <v>Très Satisfaisant</v>
      </c>
      <c r="F322" s="89">
        <f>'SAISIE ASL'!M322</f>
        <v>3</v>
      </c>
      <c r="G322" s="89">
        <f>IF('SAISIE ASL'!N322="Très Satisfaisant",1,IF('SAISIE ASL'!N322="Satisfaisant",0.75,IF('SAISIE ASL'!N322="Insatisfaisant",0.25,IF('SAISIE ASL'!N322="Très Insatisfaisant",0,IF('SAISIE ASL'!N322="Non Mesuré","",0)))))</f>
        <v>1</v>
      </c>
      <c r="H322" s="89">
        <f>IF('SAISIE ASL'!N322&lt;&gt;"Non Mesuré",F322*G322,"")</f>
        <v>3</v>
      </c>
      <c r="I322" s="89"/>
      <c r="J322" s="89">
        <f>IF('SAISIE ASL'!N322="Non Mesuré",F322,0)</f>
        <v>0</v>
      </c>
      <c r="K322" s="89"/>
      <c r="L322" s="89">
        <f t="shared" ref="L322:L335" si="23">F322-J322</f>
        <v>3</v>
      </c>
      <c r="M322" s="89"/>
      <c r="N322" s="90"/>
      <c r="O322" s="90"/>
      <c r="P322" s="91" t="str">
        <f>IF('SAISIE ASL'!G322=1,H322,"")</f>
        <v/>
      </c>
      <c r="Q322" s="91"/>
      <c r="R322" s="91" t="str">
        <f>IF('SAISIE ASL'!G322=1,J322,"")</f>
        <v/>
      </c>
      <c r="S322" s="91"/>
      <c r="T322" s="91" t="str">
        <f>IF('SAISIE ASL'!G322=1,L322,"")</f>
        <v/>
      </c>
      <c r="U322" s="92"/>
      <c r="V322" s="93"/>
      <c r="W322" s="91"/>
      <c r="X322" s="91" t="str">
        <f>IF('SAISIE ASL'!G322=2,H322,"")</f>
        <v/>
      </c>
      <c r="Y322" s="91"/>
      <c r="Z322" s="91" t="str">
        <f>IF('SAISIE ASL'!G322=2,J322,"")</f>
        <v/>
      </c>
      <c r="AA322" s="91"/>
      <c r="AB322" s="91" t="str">
        <f>IF('SAISIE ASL'!G322=2,L322,"")</f>
        <v/>
      </c>
      <c r="AC322" s="92"/>
      <c r="AD322" s="93"/>
      <c r="AE322" s="91"/>
      <c r="AF322" s="91">
        <f>IF('SAISIE ASL'!G322=3,H322,"")</f>
        <v>3</v>
      </c>
      <c r="AG322" s="91"/>
      <c r="AH322" s="91">
        <f>IF('SAISIE ASL'!G322=3,J322,"")</f>
        <v>0</v>
      </c>
      <c r="AI322" s="91"/>
      <c r="AJ322" s="91">
        <f>IF('SAISIE ASL'!G322=3,L322,"")</f>
        <v>3</v>
      </c>
      <c r="AK322" s="92"/>
      <c r="AL322" s="93"/>
      <c r="AM322" s="91"/>
      <c r="AN322" s="91" t="str">
        <f>IF('SAISIE ASL'!G322=4,H322,"")</f>
        <v/>
      </c>
      <c r="AO322" s="91"/>
      <c r="AP322" s="91" t="str">
        <f>IF('SAISIE ASL'!G322=4,J322,"")</f>
        <v/>
      </c>
      <c r="AQ322" s="91"/>
      <c r="AR322" s="91" t="str">
        <f>IF('SAISIE ASL'!G322=4,L322,"")</f>
        <v/>
      </c>
      <c r="AS322" s="92"/>
      <c r="AT322" s="93"/>
      <c r="AU322" s="89"/>
      <c r="AV322" s="91" t="str">
        <f>IF('SAISIE ASL'!G322=5,H322,"")</f>
        <v/>
      </c>
      <c r="AW322" s="91"/>
      <c r="AX322" s="91" t="str">
        <f>IF('SAISIE ASL'!G322=5,J322,"")</f>
        <v/>
      </c>
      <c r="AY322" s="91"/>
      <c r="AZ322" s="91" t="str">
        <f>IF('SAISIE ASL'!G322=5,L322,"")</f>
        <v/>
      </c>
      <c r="BA322" s="92"/>
      <c r="BB322" s="93"/>
      <c r="BC322" s="89"/>
      <c r="BD322" s="91" t="str">
        <f>IF('SAISIE ASL'!A322=31,H322,"")</f>
        <v/>
      </c>
      <c r="BE322" s="91"/>
      <c r="BF322" s="91" t="str">
        <f>IF('SAISIE ASL'!A322=31,J322,"")</f>
        <v/>
      </c>
      <c r="BG322" s="91"/>
      <c r="BH322" s="91" t="str">
        <f>IF('SAISIE ASL'!A322=31,L322,"")</f>
        <v/>
      </c>
      <c r="BI322" s="92"/>
      <c r="BJ322" s="93"/>
      <c r="BK322" s="94"/>
      <c r="BL322" s="91" t="str">
        <f>IF('SAISIE ASL'!A322=32,H322,"")</f>
        <v/>
      </c>
      <c r="BM322" s="91"/>
      <c r="BN322" s="91" t="str">
        <f>IF('SAISIE ASL'!A322=32,J322,"")</f>
        <v/>
      </c>
      <c r="BO322" s="91"/>
      <c r="BP322" s="91" t="str">
        <f>IF('SAISIE ASL'!A322=32,L322,"")</f>
        <v/>
      </c>
      <c r="BQ322" s="92"/>
      <c r="BR322" s="93"/>
      <c r="BS322" s="85"/>
      <c r="BT322" s="91">
        <f>IF('SAISIE ASL'!A322=33,H322,"")</f>
        <v>3</v>
      </c>
      <c r="BU322" s="91"/>
      <c r="BV322" s="91">
        <f>IF('SAISIE ASL'!A322=33,J322,"")</f>
        <v>0</v>
      </c>
      <c r="BW322" s="91"/>
      <c r="BX322" s="91">
        <f>IF('SAISIE ASL'!A322=33,L322,"")</f>
        <v>3</v>
      </c>
      <c r="BY322" s="92"/>
      <c r="BZ322" s="93"/>
    </row>
    <row r="323" spans="1:78" ht="15" x14ac:dyDescent="0.2">
      <c r="A323">
        <f>'SAISIE ASL'!J323</f>
        <v>51</v>
      </c>
      <c r="B323">
        <f>'SAISIE ASL'!K323</f>
        <v>277</v>
      </c>
      <c r="C323" t="str">
        <f>'SAISIE ASL'!L323</f>
        <v xml:space="preserve">La boutique ou l'espace de vente est propre </v>
      </c>
      <c r="D323">
        <f>'SAISIE ASL'!M323</f>
        <v>3</v>
      </c>
      <c r="E323" t="str">
        <f>'SAISIE ASL'!N323</f>
        <v>Très Satisfaisant</v>
      </c>
      <c r="F323" s="89">
        <f>'SAISIE ASL'!M323</f>
        <v>3</v>
      </c>
      <c r="G323" s="89">
        <f>IF('SAISIE ASL'!N323="Très Satisfaisant",1,IF('SAISIE ASL'!N323="Satisfaisant",0.75,IF('SAISIE ASL'!N323="Insatisfaisant",0.25,IF('SAISIE ASL'!N323="Très Insatisfaisant",0,IF('SAISIE ASL'!N323="Non Mesuré","",0)))))</f>
        <v>1</v>
      </c>
      <c r="H323" s="89">
        <f>IF('SAISIE ASL'!N323&lt;&gt;"Non Mesuré",F323*G323,"")</f>
        <v>3</v>
      </c>
      <c r="I323" s="89"/>
      <c r="J323" s="89">
        <f>IF('SAISIE ASL'!N323="Non Mesuré",F323,0)</f>
        <v>0</v>
      </c>
      <c r="K323" s="89"/>
      <c r="L323" s="89">
        <f t="shared" si="23"/>
        <v>3</v>
      </c>
      <c r="M323" s="89"/>
      <c r="N323" s="90"/>
      <c r="O323" s="90"/>
      <c r="P323" s="91" t="str">
        <f>IF('SAISIE ASL'!G323=1,H323,"")</f>
        <v/>
      </c>
      <c r="Q323" s="91"/>
      <c r="R323" s="91" t="str">
        <f>IF('SAISIE ASL'!G323=1,J323,"")</f>
        <v/>
      </c>
      <c r="S323" s="91"/>
      <c r="T323" s="91" t="str">
        <f>IF('SAISIE ASL'!G323=1,L323,"")</f>
        <v/>
      </c>
      <c r="U323" s="92"/>
      <c r="V323" s="93"/>
      <c r="W323" s="91"/>
      <c r="X323" s="91" t="str">
        <f>IF('SAISIE ASL'!G323=2,H323,"")</f>
        <v/>
      </c>
      <c r="Y323" s="91"/>
      <c r="Z323" s="91" t="str">
        <f>IF('SAISIE ASL'!G323=2,J323,"")</f>
        <v/>
      </c>
      <c r="AA323" s="91"/>
      <c r="AB323" s="91" t="str">
        <f>IF('SAISIE ASL'!G323=2,L323,"")</f>
        <v/>
      </c>
      <c r="AC323" s="92"/>
      <c r="AD323" s="93"/>
      <c r="AE323" s="91"/>
      <c r="AF323" s="91">
        <f>IF('SAISIE ASL'!G323=3,H323,"")</f>
        <v>3</v>
      </c>
      <c r="AG323" s="91"/>
      <c r="AH323" s="91">
        <f>IF('SAISIE ASL'!G323=3,J323,"")</f>
        <v>0</v>
      </c>
      <c r="AI323" s="91"/>
      <c r="AJ323" s="91">
        <f>IF('SAISIE ASL'!G323=3,L323,"")</f>
        <v>3</v>
      </c>
      <c r="AK323" s="92"/>
      <c r="AL323" s="93"/>
      <c r="AM323" s="91"/>
      <c r="AN323" s="91" t="str">
        <f>IF('SAISIE ASL'!G323=4,H323,"")</f>
        <v/>
      </c>
      <c r="AO323" s="91"/>
      <c r="AP323" s="91" t="str">
        <f>IF('SAISIE ASL'!G323=4,J323,"")</f>
        <v/>
      </c>
      <c r="AQ323" s="91"/>
      <c r="AR323" s="91" t="str">
        <f>IF('SAISIE ASL'!G323=4,L323,"")</f>
        <v/>
      </c>
      <c r="AS323" s="92"/>
      <c r="AT323" s="93"/>
      <c r="AU323" s="89"/>
      <c r="AV323" s="91" t="str">
        <f>IF('SAISIE ASL'!G323=5,H323,"")</f>
        <v/>
      </c>
      <c r="AW323" s="91"/>
      <c r="AX323" s="91" t="str">
        <f>IF('SAISIE ASL'!G323=5,J323,"")</f>
        <v/>
      </c>
      <c r="AY323" s="91"/>
      <c r="AZ323" s="91" t="str">
        <f>IF('SAISIE ASL'!G323=5,L323,"")</f>
        <v/>
      </c>
      <c r="BA323" s="92"/>
      <c r="BB323" s="93"/>
      <c r="BC323" s="89"/>
      <c r="BD323" s="91">
        <f>IF('SAISIE ASL'!A323=31,H323,"")</f>
        <v>3</v>
      </c>
      <c r="BE323" s="91"/>
      <c r="BF323" s="91">
        <f>IF('SAISIE ASL'!A323=31,J323,"")</f>
        <v>0</v>
      </c>
      <c r="BG323" s="91"/>
      <c r="BH323" s="91">
        <f>IF('SAISIE ASL'!A323=31,L323,"")</f>
        <v>3</v>
      </c>
      <c r="BI323" s="92"/>
      <c r="BJ323" s="93"/>
      <c r="BK323" s="94"/>
      <c r="BL323" s="91" t="str">
        <f>IF('SAISIE ASL'!A323=32,H323,"")</f>
        <v/>
      </c>
      <c r="BM323" s="91"/>
      <c r="BN323" s="91" t="str">
        <f>IF('SAISIE ASL'!A323=32,J323,"")</f>
        <v/>
      </c>
      <c r="BO323" s="91"/>
      <c r="BP323" s="91" t="str">
        <f>IF('SAISIE ASL'!A323=32,L323,"")</f>
        <v/>
      </c>
      <c r="BQ323" s="92"/>
      <c r="BR323" s="93"/>
      <c r="BS323" s="85"/>
      <c r="BT323" s="91" t="str">
        <f>IF('SAISIE ASL'!A323=33,H323,"")</f>
        <v/>
      </c>
      <c r="BU323" s="91"/>
      <c r="BV323" s="91" t="str">
        <f>IF('SAISIE ASL'!A323=33,J323,"")</f>
        <v/>
      </c>
      <c r="BW323" s="91"/>
      <c r="BX323" s="91" t="str">
        <f>IF('SAISIE ASL'!A323=33,L323,"")</f>
        <v/>
      </c>
      <c r="BY323" s="92"/>
      <c r="BZ323" s="93"/>
    </row>
    <row r="324" spans="1:78" ht="15" x14ac:dyDescent="0.2">
      <c r="A324">
        <f>'SAISIE ASL'!J324</f>
        <v>52</v>
      </c>
      <c r="B324">
        <f>'SAISIE ASL'!K324</f>
        <v>278</v>
      </c>
      <c r="C324" t="str">
        <f>'SAISIE ASL'!L324</f>
        <v>La boutique ou l'espace de vente est en bon état.</v>
      </c>
      <c r="D324">
        <f>'SAISIE ASL'!M324</f>
        <v>3</v>
      </c>
      <c r="E324" t="str">
        <f>'SAISIE ASL'!N324</f>
        <v>Très Satisfaisant</v>
      </c>
      <c r="F324" s="89">
        <f>'SAISIE ASL'!M324</f>
        <v>3</v>
      </c>
      <c r="G324" s="89">
        <f>IF('SAISIE ASL'!N324="Très Satisfaisant",1,IF('SAISIE ASL'!N324="Satisfaisant",0.75,IF('SAISIE ASL'!N324="Insatisfaisant",0.25,IF('SAISIE ASL'!N324="Très Insatisfaisant",0,IF('SAISIE ASL'!N324="Non Mesuré","",0)))))</f>
        <v>1</v>
      </c>
      <c r="H324" s="89">
        <f>IF('SAISIE ASL'!N324&lt;&gt;"Non Mesuré",F324*G324,"")</f>
        <v>3</v>
      </c>
      <c r="I324" s="89"/>
      <c r="J324" s="89">
        <f>IF('SAISIE ASL'!N324="Non Mesuré",F324,0)</f>
        <v>0</v>
      </c>
      <c r="K324" s="89"/>
      <c r="L324" s="89">
        <f t="shared" si="23"/>
        <v>3</v>
      </c>
      <c r="M324" s="89"/>
      <c r="N324" s="90"/>
      <c r="O324" s="90"/>
      <c r="P324" s="91" t="str">
        <f>IF('SAISIE ASL'!G324=1,H324,"")</f>
        <v/>
      </c>
      <c r="Q324" s="91"/>
      <c r="R324" s="91" t="str">
        <f>IF('SAISIE ASL'!G324=1,J324,"")</f>
        <v/>
      </c>
      <c r="S324" s="91"/>
      <c r="T324" s="91" t="str">
        <f>IF('SAISIE ASL'!G324=1,L324,"")</f>
        <v/>
      </c>
      <c r="U324" s="92"/>
      <c r="V324" s="93"/>
      <c r="W324" s="91"/>
      <c r="X324" s="91" t="str">
        <f>IF('SAISIE ASL'!G324=2,H324,"")</f>
        <v/>
      </c>
      <c r="Y324" s="91"/>
      <c r="Z324" s="91" t="str">
        <f>IF('SAISIE ASL'!G324=2,J324,"")</f>
        <v/>
      </c>
      <c r="AA324" s="91"/>
      <c r="AB324" s="91" t="str">
        <f>IF('SAISIE ASL'!G324=2,L324,"")</f>
        <v/>
      </c>
      <c r="AC324" s="92"/>
      <c r="AD324" s="93"/>
      <c r="AE324" s="91"/>
      <c r="AF324" s="91">
        <f>IF('SAISIE ASL'!G324=3,H324,"")</f>
        <v>3</v>
      </c>
      <c r="AG324" s="91"/>
      <c r="AH324" s="91">
        <f>IF('SAISIE ASL'!G324=3,J324,"")</f>
        <v>0</v>
      </c>
      <c r="AI324" s="91"/>
      <c r="AJ324" s="91">
        <f>IF('SAISIE ASL'!G324=3,L324,"")</f>
        <v>3</v>
      </c>
      <c r="AK324" s="92"/>
      <c r="AL324" s="93"/>
      <c r="AM324" s="91"/>
      <c r="AN324" s="91" t="str">
        <f>IF('SAISIE ASL'!G324=4,H324,"")</f>
        <v/>
      </c>
      <c r="AO324" s="91"/>
      <c r="AP324" s="91" t="str">
        <f>IF('SAISIE ASL'!G324=4,J324,"")</f>
        <v/>
      </c>
      <c r="AQ324" s="91"/>
      <c r="AR324" s="91" t="str">
        <f>IF('SAISIE ASL'!G324=4,L324,"")</f>
        <v/>
      </c>
      <c r="AS324" s="92"/>
      <c r="AT324" s="93"/>
      <c r="AU324" s="89"/>
      <c r="AV324" s="91" t="str">
        <f>IF('SAISIE ASL'!G324=5,H324,"")</f>
        <v/>
      </c>
      <c r="AW324" s="91"/>
      <c r="AX324" s="91" t="str">
        <f>IF('SAISIE ASL'!G324=5,J324,"")</f>
        <v/>
      </c>
      <c r="AY324" s="91"/>
      <c r="AZ324" s="91" t="str">
        <f>IF('SAISIE ASL'!G324=5,L324,"")</f>
        <v/>
      </c>
      <c r="BA324" s="92"/>
      <c r="BB324" s="93"/>
      <c r="BC324" s="89"/>
      <c r="BD324" s="91" t="str">
        <f>IF('SAISIE ASL'!A324=31,H324,"")</f>
        <v/>
      </c>
      <c r="BE324" s="91"/>
      <c r="BF324" s="91" t="str">
        <f>IF('SAISIE ASL'!A324=31,J324,"")</f>
        <v/>
      </c>
      <c r="BG324" s="91"/>
      <c r="BH324" s="91" t="str">
        <f>IF('SAISIE ASL'!A324=31,L324,"")</f>
        <v/>
      </c>
      <c r="BI324" s="92"/>
      <c r="BJ324" s="93"/>
      <c r="BK324" s="94"/>
      <c r="BL324" s="91">
        <f>IF('SAISIE ASL'!A324=32,H324,"")</f>
        <v>3</v>
      </c>
      <c r="BM324" s="91"/>
      <c r="BN324" s="91">
        <f>IF('SAISIE ASL'!A324=32,J324,"")</f>
        <v>0</v>
      </c>
      <c r="BO324" s="91"/>
      <c r="BP324" s="91">
        <f>IF('SAISIE ASL'!A324=32,L324,"")</f>
        <v>3</v>
      </c>
      <c r="BQ324" s="92"/>
      <c r="BR324" s="93"/>
      <c r="BS324" s="85"/>
      <c r="BT324" s="91" t="str">
        <f>IF('SAISIE ASL'!A324=33,H324,"")</f>
        <v/>
      </c>
      <c r="BU324" s="91"/>
      <c r="BV324" s="91" t="str">
        <f>IF('SAISIE ASL'!A324=33,J324,"")</f>
        <v/>
      </c>
      <c r="BW324" s="91"/>
      <c r="BX324" s="91" t="str">
        <f>IF('SAISIE ASL'!A324=33,L324,"")</f>
        <v/>
      </c>
      <c r="BY324" s="92"/>
      <c r="BZ324" s="93"/>
    </row>
    <row r="325" spans="1:78" ht="15" x14ac:dyDescent="0.2">
      <c r="A325">
        <f>'SAISIE ASL'!J325</f>
        <v>50</v>
      </c>
      <c r="B325">
        <f>'SAISIE ASL'!K325</f>
        <v>279</v>
      </c>
      <c r="C325" t="str">
        <f>'SAISIE ASL'!L325</f>
        <v>L'aménagement de la boutique est attractif et la boutique est bien achalandée.</v>
      </c>
      <c r="D325">
        <f>'SAISIE ASL'!M325</f>
        <v>3</v>
      </c>
      <c r="E325" t="str">
        <f>'SAISIE ASL'!N325</f>
        <v>OUI</v>
      </c>
      <c r="F325" s="89">
        <f>'SAISIE ASL'!M325</f>
        <v>3</v>
      </c>
      <c r="G325" s="89">
        <f>IF('SAISIE ASL'!N325="OUI",1,IF('SAISIE ASL'!N325="NON",0,IF('SAISIE ASL'!N325="Non Mesuré","",0)))</f>
        <v>1</v>
      </c>
      <c r="H325" s="89">
        <f>IF('SAISIE ASL'!N325&lt;&gt;"Non Mesuré",F325*G325,"")</f>
        <v>3</v>
      </c>
      <c r="I325" s="89"/>
      <c r="J325" s="89">
        <f>IF('SAISIE ASL'!N325="Non Mesuré",F325,0)</f>
        <v>0</v>
      </c>
      <c r="K325" s="89"/>
      <c r="L325" s="89">
        <f t="shared" si="23"/>
        <v>3</v>
      </c>
      <c r="M325" s="89"/>
      <c r="N325" s="90"/>
      <c r="O325" s="90"/>
      <c r="P325" s="91" t="str">
        <f>IF('SAISIE ASL'!G325=1,H325,"")</f>
        <v/>
      </c>
      <c r="Q325" s="91"/>
      <c r="R325" s="91" t="str">
        <f>IF('SAISIE ASL'!G325=1,J325,"")</f>
        <v/>
      </c>
      <c r="S325" s="91"/>
      <c r="T325" s="91" t="str">
        <f>IF('SAISIE ASL'!G325=1,L325,"")</f>
        <v/>
      </c>
      <c r="U325" s="92"/>
      <c r="V325" s="93"/>
      <c r="W325" s="91"/>
      <c r="X325" s="91" t="str">
        <f>IF('SAISIE ASL'!G325=2,H325,"")</f>
        <v/>
      </c>
      <c r="Y325" s="91"/>
      <c r="Z325" s="91" t="str">
        <f>IF('SAISIE ASL'!G325=2,J325,"")</f>
        <v/>
      </c>
      <c r="AA325" s="91"/>
      <c r="AB325" s="91" t="str">
        <f>IF('SAISIE ASL'!G325=2,L325,"")</f>
        <v/>
      </c>
      <c r="AC325" s="92"/>
      <c r="AD325" s="93"/>
      <c r="AE325" s="91"/>
      <c r="AF325" s="91" t="str">
        <f>IF('SAISIE ASL'!G325=3,H325,"")</f>
        <v/>
      </c>
      <c r="AG325" s="91"/>
      <c r="AH325" s="91" t="str">
        <f>IF('SAISIE ASL'!G325=3,J325,"")</f>
        <v/>
      </c>
      <c r="AI325" s="91"/>
      <c r="AJ325" s="91" t="str">
        <f>IF('SAISIE ASL'!G325=3,L325,"")</f>
        <v/>
      </c>
      <c r="AK325" s="92"/>
      <c r="AL325" s="93"/>
      <c r="AM325" s="91"/>
      <c r="AN325" s="91" t="str">
        <f>IF('SAISIE ASL'!G325=4,H325,"")</f>
        <v/>
      </c>
      <c r="AO325" s="91"/>
      <c r="AP325" s="91" t="str">
        <f>IF('SAISIE ASL'!G325=4,J325,"")</f>
        <v/>
      </c>
      <c r="AQ325" s="91"/>
      <c r="AR325" s="91" t="str">
        <f>IF('SAISIE ASL'!G325=4,L325,"")</f>
        <v/>
      </c>
      <c r="AS325" s="92"/>
      <c r="AT325" s="93"/>
      <c r="AU325" s="89"/>
      <c r="AV325" s="91">
        <f>IF('SAISIE ASL'!G325=5,H325,"")</f>
        <v>3</v>
      </c>
      <c r="AW325" s="91"/>
      <c r="AX325" s="91">
        <f>IF('SAISIE ASL'!G325=5,J325,"")</f>
        <v>0</v>
      </c>
      <c r="AY325" s="91"/>
      <c r="AZ325" s="91">
        <f>IF('SAISIE ASL'!G325=5,L325,"")</f>
        <v>3</v>
      </c>
      <c r="BA325" s="92"/>
      <c r="BB325" s="93"/>
      <c r="BC325" s="89"/>
      <c r="BD325" s="91" t="str">
        <f>IF('SAISIE ASL'!A325=31,H325,"")</f>
        <v/>
      </c>
      <c r="BE325" s="91"/>
      <c r="BF325" s="91" t="str">
        <f>IF('SAISIE ASL'!A325=31,J325,"")</f>
        <v/>
      </c>
      <c r="BG325" s="91"/>
      <c r="BH325" s="91" t="str">
        <f>IF('SAISIE ASL'!A325=31,L325,"")</f>
        <v/>
      </c>
      <c r="BI325" s="92"/>
      <c r="BJ325" s="93"/>
      <c r="BK325" s="94"/>
      <c r="BL325" s="91" t="str">
        <f>IF('SAISIE ASL'!A325=32,H325,"")</f>
        <v/>
      </c>
      <c r="BM325" s="91"/>
      <c r="BN325" s="91" t="str">
        <f>IF('SAISIE ASL'!A325=32,J325,"")</f>
        <v/>
      </c>
      <c r="BO325" s="91"/>
      <c r="BP325" s="91" t="str">
        <f>IF('SAISIE ASL'!A325=32,L325,"")</f>
        <v/>
      </c>
      <c r="BQ325" s="92"/>
      <c r="BR325" s="93"/>
      <c r="BS325" s="85"/>
      <c r="BT325" s="91" t="str">
        <f>IF('SAISIE ASL'!A325=33,H325,"")</f>
        <v/>
      </c>
      <c r="BU325" s="91"/>
      <c r="BV325" s="91" t="str">
        <f>IF('SAISIE ASL'!A325=33,J325,"")</f>
        <v/>
      </c>
      <c r="BW325" s="91"/>
      <c r="BX325" s="91" t="str">
        <f>IF('SAISIE ASL'!A325=33,L325,"")</f>
        <v/>
      </c>
      <c r="BY325" s="92"/>
      <c r="BZ325" s="93"/>
    </row>
    <row r="326" spans="1:78" ht="15" x14ac:dyDescent="0.2">
      <c r="A326">
        <f>'SAISIE ASL'!J326</f>
        <v>51</v>
      </c>
      <c r="B326">
        <f>'SAISIE ASL'!K326</f>
        <v>280</v>
      </c>
      <c r="C326" t="str">
        <f>'SAISIE ASL'!L326</f>
        <v>Les horaires d'ouverture de la boutique doivent correspondre à l'activité du site.</v>
      </c>
      <c r="D326">
        <f>'SAISIE ASL'!M326</f>
        <v>1</v>
      </c>
      <c r="E326" t="str">
        <f>'SAISIE ASL'!N326</f>
        <v>OUI</v>
      </c>
      <c r="F326" s="89">
        <f>'SAISIE ASL'!M326</f>
        <v>1</v>
      </c>
      <c r="G326" s="89">
        <f>IF('SAISIE ASL'!N326="OUI",1,IF('SAISIE ASL'!N326="NON",0,IF('SAISIE ASL'!N326="Non Mesuré","",0)))</f>
        <v>1</v>
      </c>
      <c r="H326" s="89">
        <f>IF('SAISIE ASL'!N326&lt;&gt;"Non Mesuré",F326*G326,"")</f>
        <v>1</v>
      </c>
      <c r="I326" s="89"/>
      <c r="J326" s="89">
        <f>IF('SAISIE ASL'!N326="Non Mesuré",F326,0)</f>
        <v>0</v>
      </c>
      <c r="K326" s="89"/>
      <c r="L326" s="89">
        <f t="shared" si="23"/>
        <v>1</v>
      </c>
      <c r="M326" s="89"/>
      <c r="N326" s="90"/>
      <c r="O326" s="90"/>
      <c r="P326" s="91" t="str">
        <f>IF('SAISIE ASL'!G326=1,H326,"")</f>
        <v/>
      </c>
      <c r="Q326" s="91"/>
      <c r="R326" s="91" t="str">
        <f>IF('SAISIE ASL'!G326=1,J326,"")</f>
        <v/>
      </c>
      <c r="S326" s="91"/>
      <c r="T326" s="91" t="str">
        <f>IF('SAISIE ASL'!G326=1,L326,"")</f>
        <v/>
      </c>
      <c r="U326" s="92"/>
      <c r="V326" s="93"/>
      <c r="W326" s="91"/>
      <c r="X326" s="91" t="str">
        <f>IF('SAISIE ASL'!G326=2,H326,"")</f>
        <v/>
      </c>
      <c r="Y326" s="91"/>
      <c r="Z326" s="91" t="str">
        <f>IF('SAISIE ASL'!G326=2,J326,"")</f>
        <v/>
      </c>
      <c r="AA326" s="91"/>
      <c r="AB326" s="91" t="str">
        <f>IF('SAISIE ASL'!G326=2,L326,"")</f>
        <v/>
      </c>
      <c r="AC326" s="92"/>
      <c r="AD326" s="93"/>
      <c r="AE326" s="91"/>
      <c r="AF326" s="91" t="str">
        <f>IF('SAISIE ASL'!G326=3,H326,"")</f>
        <v/>
      </c>
      <c r="AG326" s="91"/>
      <c r="AH326" s="91" t="str">
        <f>IF('SAISIE ASL'!G326=3,J326,"")</f>
        <v/>
      </c>
      <c r="AI326" s="91"/>
      <c r="AJ326" s="91" t="str">
        <f>IF('SAISIE ASL'!G326=3,L326,"")</f>
        <v/>
      </c>
      <c r="AK326" s="92"/>
      <c r="AL326" s="93"/>
      <c r="AM326" s="91"/>
      <c r="AN326" s="91" t="str">
        <f>IF('SAISIE ASL'!G326=4,H326,"")</f>
        <v/>
      </c>
      <c r="AO326" s="91"/>
      <c r="AP326" s="91" t="str">
        <f>IF('SAISIE ASL'!G326=4,J326,"")</f>
        <v/>
      </c>
      <c r="AQ326" s="91"/>
      <c r="AR326" s="91" t="str">
        <f>IF('SAISIE ASL'!G326=4,L326,"")</f>
        <v/>
      </c>
      <c r="AS326" s="92"/>
      <c r="AT326" s="93"/>
      <c r="AU326" s="89"/>
      <c r="AV326" s="91">
        <f>IF('SAISIE ASL'!G326=5,H326,"")</f>
        <v>1</v>
      </c>
      <c r="AW326" s="91"/>
      <c r="AX326" s="91">
        <f>IF('SAISIE ASL'!G326=5,J326,"")</f>
        <v>0</v>
      </c>
      <c r="AY326" s="91"/>
      <c r="AZ326" s="91">
        <f>IF('SAISIE ASL'!G326=5,L326,"")</f>
        <v>1</v>
      </c>
      <c r="BA326" s="92"/>
      <c r="BB326" s="93"/>
      <c r="BC326" s="89"/>
      <c r="BD326" s="91" t="str">
        <f>IF('SAISIE ASL'!A326=31,H326,"")</f>
        <v/>
      </c>
      <c r="BE326" s="91"/>
      <c r="BF326" s="91" t="str">
        <f>IF('SAISIE ASL'!A326=31,J326,"")</f>
        <v/>
      </c>
      <c r="BG326" s="91"/>
      <c r="BH326" s="91" t="str">
        <f>IF('SAISIE ASL'!A326=31,L326,"")</f>
        <v/>
      </c>
      <c r="BI326" s="92"/>
      <c r="BJ326" s="93"/>
      <c r="BK326" s="94"/>
      <c r="BL326" s="91" t="str">
        <f>IF('SAISIE ASL'!A326=32,H326,"")</f>
        <v/>
      </c>
      <c r="BM326" s="91"/>
      <c r="BN326" s="91" t="str">
        <f>IF('SAISIE ASL'!A326=32,J326,"")</f>
        <v/>
      </c>
      <c r="BO326" s="91"/>
      <c r="BP326" s="91" t="str">
        <f>IF('SAISIE ASL'!A326=32,L326,"")</f>
        <v/>
      </c>
      <c r="BQ326" s="92"/>
      <c r="BR326" s="93"/>
      <c r="BS326" s="85"/>
      <c r="BT326" s="91" t="str">
        <f>IF('SAISIE ASL'!A326=33,H326,"")</f>
        <v/>
      </c>
      <c r="BU326" s="91"/>
      <c r="BV326" s="91" t="str">
        <f>IF('SAISIE ASL'!A326=33,J326,"")</f>
        <v/>
      </c>
      <c r="BW326" s="91"/>
      <c r="BX326" s="91" t="str">
        <f>IF('SAISIE ASL'!A326=33,L326,"")</f>
        <v/>
      </c>
      <c r="BY326" s="92"/>
      <c r="BZ326" s="93"/>
    </row>
    <row r="327" spans="1:78" ht="15" x14ac:dyDescent="0.2">
      <c r="A327">
        <f>'SAISIE ASL'!J327</f>
        <v>52</v>
      </c>
      <c r="B327">
        <f>'SAISIE ASL'!K327</f>
        <v>281</v>
      </c>
      <c r="C327" t="str">
        <f>'SAISIE ASL'!L327</f>
        <v xml:space="preserve">La gamme de produits est diversifiée. </v>
      </c>
      <c r="D327">
        <f>'SAISIE ASL'!M327</f>
        <v>1</v>
      </c>
      <c r="E327" t="str">
        <f>'SAISIE ASL'!N327</f>
        <v>OUI</v>
      </c>
      <c r="F327" s="89">
        <f>'SAISIE ASL'!M327</f>
        <v>1</v>
      </c>
      <c r="G327" s="89">
        <f>IF('SAISIE ASL'!N327="OUI",1,IF('SAISIE ASL'!N327="NON",0,IF('SAISIE ASL'!N327="Non Mesuré","",0)))</f>
        <v>1</v>
      </c>
      <c r="H327" s="89">
        <f>IF('SAISIE ASL'!N327&lt;&gt;"Non Mesuré",F327*G327,"")</f>
        <v>1</v>
      </c>
      <c r="I327" s="89"/>
      <c r="J327" s="89">
        <f>IF('SAISIE ASL'!N327="Non Mesuré",F327,0)</f>
        <v>0</v>
      </c>
      <c r="K327" s="89"/>
      <c r="L327" s="89">
        <f t="shared" si="23"/>
        <v>1</v>
      </c>
      <c r="M327" s="89"/>
      <c r="N327" s="90"/>
      <c r="O327" s="90"/>
      <c r="P327" s="91" t="str">
        <f>IF('SAISIE ASL'!G327=1,H327,"")</f>
        <v/>
      </c>
      <c r="Q327" s="91"/>
      <c r="R327" s="91" t="str">
        <f>IF('SAISIE ASL'!G327=1,J327,"")</f>
        <v/>
      </c>
      <c r="S327" s="91"/>
      <c r="T327" s="91" t="str">
        <f>IF('SAISIE ASL'!G327=1,L327,"")</f>
        <v/>
      </c>
      <c r="U327" s="92"/>
      <c r="V327" s="93"/>
      <c r="W327" s="91"/>
      <c r="X327" s="91" t="str">
        <f>IF('SAISIE ASL'!G327=2,H327,"")</f>
        <v/>
      </c>
      <c r="Y327" s="91"/>
      <c r="Z327" s="91" t="str">
        <f>IF('SAISIE ASL'!G327=2,J327,"")</f>
        <v/>
      </c>
      <c r="AA327" s="91"/>
      <c r="AB327" s="91" t="str">
        <f>IF('SAISIE ASL'!G327=2,L327,"")</f>
        <v/>
      </c>
      <c r="AC327" s="92"/>
      <c r="AD327" s="93"/>
      <c r="AE327" s="91"/>
      <c r="AF327" s="91" t="str">
        <f>IF('SAISIE ASL'!G327=3,H327,"")</f>
        <v/>
      </c>
      <c r="AG327" s="91"/>
      <c r="AH327" s="91" t="str">
        <f>IF('SAISIE ASL'!G327=3,J327,"")</f>
        <v/>
      </c>
      <c r="AI327" s="91"/>
      <c r="AJ327" s="91" t="str">
        <f>IF('SAISIE ASL'!G327=3,L327,"")</f>
        <v/>
      </c>
      <c r="AK327" s="92"/>
      <c r="AL327" s="93"/>
      <c r="AM327" s="91"/>
      <c r="AN327" s="91" t="str">
        <f>IF('SAISIE ASL'!G327=4,H327,"")</f>
        <v/>
      </c>
      <c r="AO327" s="91"/>
      <c r="AP327" s="91" t="str">
        <f>IF('SAISIE ASL'!G327=4,J327,"")</f>
        <v/>
      </c>
      <c r="AQ327" s="91"/>
      <c r="AR327" s="91" t="str">
        <f>IF('SAISIE ASL'!G327=4,L327,"")</f>
        <v/>
      </c>
      <c r="AS327" s="92"/>
      <c r="AT327" s="93"/>
      <c r="AU327" s="89"/>
      <c r="AV327" s="91">
        <f>IF('SAISIE ASL'!G327=5,H327,"")</f>
        <v>1</v>
      </c>
      <c r="AW327" s="91"/>
      <c r="AX327" s="91">
        <f>IF('SAISIE ASL'!G327=5,J327,"")</f>
        <v>0</v>
      </c>
      <c r="AY327" s="91"/>
      <c r="AZ327" s="91">
        <f>IF('SAISIE ASL'!G327=5,L327,"")</f>
        <v>1</v>
      </c>
      <c r="BA327" s="92"/>
      <c r="BB327" s="93"/>
      <c r="BC327" s="89"/>
      <c r="BD327" s="91" t="str">
        <f>IF('SAISIE ASL'!A327=31,H327,"")</f>
        <v/>
      </c>
      <c r="BE327" s="91"/>
      <c r="BF327" s="91" t="str">
        <f>IF('SAISIE ASL'!A327=31,J327,"")</f>
        <v/>
      </c>
      <c r="BG327" s="91"/>
      <c r="BH327" s="91" t="str">
        <f>IF('SAISIE ASL'!A327=31,L327,"")</f>
        <v/>
      </c>
      <c r="BI327" s="92"/>
      <c r="BJ327" s="93"/>
      <c r="BK327" s="94"/>
      <c r="BL327" s="91" t="str">
        <f>IF('SAISIE ASL'!A327=32,H327,"")</f>
        <v/>
      </c>
      <c r="BM327" s="91"/>
      <c r="BN327" s="91" t="str">
        <f>IF('SAISIE ASL'!A327=32,J327,"")</f>
        <v/>
      </c>
      <c r="BO327" s="91"/>
      <c r="BP327" s="91" t="str">
        <f>IF('SAISIE ASL'!A327=32,L327,"")</f>
        <v/>
      </c>
      <c r="BQ327" s="92"/>
      <c r="BR327" s="93"/>
      <c r="BS327" s="85"/>
      <c r="BT327" s="91" t="str">
        <f>IF('SAISIE ASL'!A327=33,H327,"")</f>
        <v/>
      </c>
      <c r="BU327" s="91"/>
      <c r="BV327" s="91" t="str">
        <f>IF('SAISIE ASL'!A327=33,J327,"")</f>
        <v/>
      </c>
      <c r="BW327" s="91"/>
      <c r="BX327" s="91" t="str">
        <f>IF('SAISIE ASL'!A327=33,L327,"")</f>
        <v/>
      </c>
      <c r="BY327" s="92"/>
      <c r="BZ327" s="93"/>
    </row>
    <row r="328" spans="1:78" ht="15" x14ac:dyDescent="0.2">
      <c r="A328">
        <f>'SAISIE ASL'!J328</f>
        <v>52</v>
      </c>
      <c r="B328">
        <f>'SAISIE ASL'!K328</f>
        <v>282</v>
      </c>
      <c r="C328" t="str">
        <f>'SAISIE ASL'!L328</f>
        <v>La gamme de prix est large.</v>
      </c>
      <c r="D328">
        <f>'SAISIE ASL'!M328</f>
        <v>1</v>
      </c>
      <c r="E328" t="str">
        <f>'SAISIE ASL'!N328</f>
        <v>OUI</v>
      </c>
      <c r="F328" s="89">
        <f>'SAISIE ASL'!M328</f>
        <v>1</v>
      </c>
      <c r="G328" s="89">
        <f>IF('SAISIE ASL'!N328="OUI",1,IF('SAISIE ASL'!N328="NON",0,IF('SAISIE ASL'!N328="Non Mesuré","",0)))</f>
        <v>1</v>
      </c>
      <c r="H328" s="89">
        <f>IF('SAISIE ASL'!N328&lt;&gt;"Non Mesuré",F328*G328,"")</f>
        <v>1</v>
      </c>
      <c r="I328" s="89"/>
      <c r="J328" s="89">
        <f>IF('SAISIE ASL'!N328="Non Mesuré",F328,0)</f>
        <v>0</v>
      </c>
      <c r="K328" s="89"/>
      <c r="L328" s="89">
        <f t="shared" si="23"/>
        <v>1</v>
      </c>
      <c r="M328" s="89"/>
      <c r="N328" s="90"/>
      <c r="O328" s="90"/>
      <c r="P328" s="91" t="str">
        <f>IF('SAISIE ASL'!G328=1,H328,"")</f>
        <v/>
      </c>
      <c r="Q328" s="91"/>
      <c r="R328" s="91" t="str">
        <f>IF('SAISIE ASL'!G328=1,J328,"")</f>
        <v/>
      </c>
      <c r="S328" s="91"/>
      <c r="T328" s="91" t="str">
        <f>IF('SAISIE ASL'!G328=1,L328,"")</f>
        <v/>
      </c>
      <c r="U328" s="92"/>
      <c r="V328" s="93"/>
      <c r="W328" s="91"/>
      <c r="X328" s="91" t="str">
        <f>IF('SAISIE ASL'!G328=2,H328,"")</f>
        <v/>
      </c>
      <c r="Y328" s="91"/>
      <c r="Z328" s="91" t="str">
        <f>IF('SAISIE ASL'!G328=2,J328,"")</f>
        <v/>
      </c>
      <c r="AA328" s="91"/>
      <c r="AB328" s="91" t="str">
        <f>IF('SAISIE ASL'!G328=2,L328,"")</f>
        <v/>
      </c>
      <c r="AC328" s="92"/>
      <c r="AD328" s="93"/>
      <c r="AE328" s="91"/>
      <c r="AF328" s="91" t="str">
        <f>IF('SAISIE ASL'!G328=3,H328,"")</f>
        <v/>
      </c>
      <c r="AG328" s="91"/>
      <c r="AH328" s="91" t="str">
        <f>IF('SAISIE ASL'!G328=3,J328,"")</f>
        <v/>
      </c>
      <c r="AI328" s="91"/>
      <c r="AJ328" s="91" t="str">
        <f>IF('SAISIE ASL'!G328=3,L328,"")</f>
        <v/>
      </c>
      <c r="AK328" s="92"/>
      <c r="AL328" s="93"/>
      <c r="AM328" s="91"/>
      <c r="AN328" s="91" t="str">
        <f>IF('SAISIE ASL'!G328=4,H328,"")</f>
        <v/>
      </c>
      <c r="AO328" s="91"/>
      <c r="AP328" s="91" t="str">
        <f>IF('SAISIE ASL'!G328=4,J328,"")</f>
        <v/>
      </c>
      <c r="AQ328" s="91"/>
      <c r="AR328" s="91" t="str">
        <f>IF('SAISIE ASL'!G328=4,L328,"")</f>
        <v/>
      </c>
      <c r="AS328" s="92"/>
      <c r="AT328" s="93"/>
      <c r="AU328" s="89"/>
      <c r="AV328" s="91">
        <f>IF('SAISIE ASL'!G328=5,H328,"")</f>
        <v>1</v>
      </c>
      <c r="AW328" s="91"/>
      <c r="AX328" s="91">
        <f>IF('SAISIE ASL'!G328=5,J328,"")</f>
        <v>0</v>
      </c>
      <c r="AY328" s="91"/>
      <c r="AZ328" s="91">
        <f>IF('SAISIE ASL'!G328=5,L328,"")</f>
        <v>1</v>
      </c>
      <c r="BA328" s="92"/>
      <c r="BB328" s="93"/>
      <c r="BC328" s="89"/>
      <c r="BD328" s="91" t="str">
        <f>IF('SAISIE ASL'!A328=31,H328,"")</f>
        <v/>
      </c>
      <c r="BE328" s="91"/>
      <c r="BF328" s="91" t="str">
        <f>IF('SAISIE ASL'!A328=31,J328,"")</f>
        <v/>
      </c>
      <c r="BG328" s="91"/>
      <c r="BH328" s="91" t="str">
        <f>IF('SAISIE ASL'!A328=31,L328,"")</f>
        <v/>
      </c>
      <c r="BI328" s="92"/>
      <c r="BJ328" s="93"/>
      <c r="BK328" s="94"/>
      <c r="BL328" s="91" t="str">
        <f>IF('SAISIE ASL'!A328=32,H328,"")</f>
        <v/>
      </c>
      <c r="BM328" s="91"/>
      <c r="BN328" s="91" t="str">
        <f>IF('SAISIE ASL'!A328=32,J328,"")</f>
        <v/>
      </c>
      <c r="BO328" s="91"/>
      <c r="BP328" s="91" t="str">
        <f>IF('SAISIE ASL'!A328=32,L328,"")</f>
        <v/>
      </c>
      <c r="BQ328" s="92"/>
      <c r="BR328" s="93"/>
      <c r="BS328" s="85"/>
      <c r="BT328" s="91" t="str">
        <f>IF('SAISIE ASL'!A328=33,H328,"")</f>
        <v/>
      </c>
      <c r="BU328" s="91"/>
      <c r="BV328" s="91" t="str">
        <f>IF('SAISIE ASL'!A328=33,J328,"")</f>
        <v/>
      </c>
      <c r="BW328" s="91"/>
      <c r="BX328" s="91" t="str">
        <f>IF('SAISIE ASL'!A328=33,L328,"")</f>
        <v/>
      </c>
      <c r="BY328" s="92"/>
      <c r="BZ328" s="93"/>
    </row>
    <row r="329" spans="1:78" ht="15" x14ac:dyDescent="0.2">
      <c r="A329">
        <f>'SAISIE ASL'!J329</f>
        <v>52</v>
      </c>
      <c r="B329">
        <f>'SAISIE ASL'!K329</f>
        <v>283</v>
      </c>
      <c r="C329" t="str">
        <f>'SAISIE ASL'!L329</f>
        <v>Un ticket de caisse est remis avec l'enseble des mentions obligatoires</v>
      </c>
      <c r="D329">
        <f>'SAISIE ASL'!M329</f>
        <v>1</v>
      </c>
      <c r="E329" t="str">
        <f>'SAISIE ASL'!N329</f>
        <v>OUI</v>
      </c>
      <c r="F329" s="89">
        <f>'SAISIE ASL'!M329</f>
        <v>1</v>
      </c>
      <c r="G329" s="89">
        <f>IF('SAISIE ASL'!N329="OUI",1,IF('SAISIE ASL'!N329="NON",0,IF('SAISIE ASL'!N329="Non Mesuré","",0)))</f>
        <v>1</v>
      </c>
      <c r="H329" s="89">
        <f>IF('SAISIE ASL'!N329&lt;&gt;"Non Mesuré",F329*G329,"")</f>
        <v>1</v>
      </c>
      <c r="I329" s="89"/>
      <c r="J329" s="89">
        <f>IF('SAISIE ASL'!N329="Non Mesuré",F329,0)</f>
        <v>0</v>
      </c>
      <c r="K329" s="89"/>
      <c r="L329" s="89">
        <f t="shared" si="23"/>
        <v>1</v>
      </c>
      <c r="M329" s="89"/>
      <c r="N329" s="90"/>
      <c r="O329" s="90"/>
      <c r="P329" s="91" t="str">
        <f>IF('SAISIE ASL'!G329=1,H329,"")</f>
        <v/>
      </c>
      <c r="Q329" s="91"/>
      <c r="R329" s="91" t="str">
        <f>IF('SAISIE ASL'!G329=1,J329,"")</f>
        <v/>
      </c>
      <c r="S329" s="91"/>
      <c r="T329" s="91" t="str">
        <f>IF('SAISIE ASL'!G329=1,L329,"")</f>
        <v/>
      </c>
      <c r="U329" s="92"/>
      <c r="V329" s="93"/>
      <c r="W329" s="91"/>
      <c r="X329" s="91" t="str">
        <f>IF('SAISIE ASL'!G329=2,H329,"")</f>
        <v/>
      </c>
      <c r="Y329" s="91"/>
      <c r="Z329" s="91" t="str">
        <f>IF('SAISIE ASL'!G329=2,J329,"")</f>
        <v/>
      </c>
      <c r="AA329" s="91"/>
      <c r="AB329" s="91" t="str">
        <f>IF('SAISIE ASL'!G329=2,L329,"")</f>
        <v/>
      </c>
      <c r="AC329" s="92"/>
      <c r="AD329" s="93"/>
      <c r="AE329" s="91"/>
      <c r="AF329" s="91" t="str">
        <f>IF('SAISIE ASL'!G329=3,H329,"")</f>
        <v/>
      </c>
      <c r="AG329" s="91"/>
      <c r="AH329" s="91" t="str">
        <f>IF('SAISIE ASL'!G329=3,J329,"")</f>
        <v/>
      </c>
      <c r="AI329" s="91"/>
      <c r="AJ329" s="91" t="str">
        <f>IF('SAISIE ASL'!G329=3,L329,"")</f>
        <v/>
      </c>
      <c r="AK329" s="92"/>
      <c r="AL329" s="93"/>
      <c r="AM329" s="91"/>
      <c r="AN329" s="91" t="str">
        <f>IF('SAISIE ASL'!G329=4,H329,"")</f>
        <v/>
      </c>
      <c r="AO329" s="91"/>
      <c r="AP329" s="91" t="str">
        <f>IF('SAISIE ASL'!G329=4,J329,"")</f>
        <v/>
      </c>
      <c r="AQ329" s="91"/>
      <c r="AR329" s="91" t="str">
        <f>IF('SAISIE ASL'!G329=4,L329,"")</f>
        <v/>
      </c>
      <c r="AS329" s="92"/>
      <c r="AT329" s="93"/>
      <c r="AU329" s="89"/>
      <c r="AV329" s="91">
        <f>IF('SAISIE ASL'!G329=5,H329,"")</f>
        <v>1</v>
      </c>
      <c r="AW329" s="91"/>
      <c r="AX329" s="91">
        <f>IF('SAISIE ASL'!G329=5,J329,"")</f>
        <v>0</v>
      </c>
      <c r="AY329" s="91"/>
      <c r="AZ329" s="91">
        <f>IF('SAISIE ASL'!G329=5,L329,"")</f>
        <v>1</v>
      </c>
      <c r="BA329" s="92"/>
      <c r="BB329" s="93"/>
      <c r="BC329" s="89"/>
      <c r="BD329" s="91" t="str">
        <f>IF('SAISIE ASL'!A329=31,H329,"")</f>
        <v/>
      </c>
      <c r="BE329" s="91"/>
      <c r="BF329" s="91" t="str">
        <f>IF('SAISIE ASL'!A329=31,J329,"")</f>
        <v/>
      </c>
      <c r="BG329" s="91"/>
      <c r="BH329" s="91" t="str">
        <f>IF('SAISIE ASL'!A329=31,L329,"")</f>
        <v/>
      </c>
      <c r="BI329" s="92"/>
      <c r="BJ329" s="93"/>
      <c r="BK329" s="94"/>
      <c r="BL329" s="91" t="str">
        <f>IF('SAISIE ASL'!A329=32,H329,"")</f>
        <v/>
      </c>
      <c r="BM329" s="91"/>
      <c r="BN329" s="91" t="str">
        <f>IF('SAISIE ASL'!A329=32,J329,"")</f>
        <v/>
      </c>
      <c r="BO329" s="91"/>
      <c r="BP329" s="91" t="str">
        <f>IF('SAISIE ASL'!A329=32,L329,"")</f>
        <v/>
      </c>
      <c r="BQ329" s="92"/>
      <c r="BR329" s="93"/>
      <c r="BS329" s="85"/>
      <c r="BT329" s="91" t="str">
        <f>IF('SAISIE ASL'!A329=33,H329,"")</f>
        <v/>
      </c>
      <c r="BU329" s="91"/>
      <c r="BV329" s="91" t="str">
        <f>IF('SAISIE ASL'!A329=33,J329,"")</f>
        <v/>
      </c>
      <c r="BW329" s="91"/>
      <c r="BX329" s="91" t="str">
        <f>IF('SAISIE ASL'!A329=33,L329,"")</f>
        <v/>
      </c>
      <c r="BY329" s="92"/>
      <c r="BZ329" s="93"/>
    </row>
    <row r="330" spans="1:78" ht="15" x14ac:dyDescent="0.2">
      <c r="A330">
        <f>'SAISIE ASL'!J330</f>
        <v>52</v>
      </c>
      <c r="B330">
        <f>'SAISIE ASL'!K330</f>
        <v>284</v>
      </c>
      <c r="C330" t="str">
        <f>'SAISIE ASL'!L330</f>
        <v>Les produits valorisent la thématique du site.</v>
      </c>
      <c r="D330">
        <f>'SAISIE ASL'!M330</f>
        <v>1</v>
      </c>
      <c r="E330" t="str">
        <f>'SAISIE ASL'!N330</f>
        <v>OUI</v>
      </c>
      <c r="F330" s="89">
        <f>'SAISIE ASL'!M330</f>
        <v>1</v>
      </c>
      <c r="G330" s="89">
        <f>IF('SAISIE ASL'!N330="OUI",1,IF('SAISIE ASL'!N330="NON",0,IF('SAISIE ASL'!N330="Non Mesuré","",0)))</f>
        <v>1</v>
      </c>
      <c r="H330" s="89">
        <f>IF('SAISIE ASL'!N330&lt;&gt;"Non Mesuré",F330*G330,"")</f>
        <v>1</v>
      </c>
      <c r="I330" s="89"/>
      <c r="J330" s="89">
        <f>IF('SAISIE ASL'!N330="Non Mesuré",F330,0)</f>
        <v>0</v>
      </c>
      <c r="K330" s="89"/>
      <c r="L330" s="89">
        <f t="shared" si="23"/>
        <v>1</v>
      </c>
      <c r="M330" s="89"/>
      <c r="N330" s="90"/>
      <c r="O330" s="90"/>
      <c r="P330" s="91" t="str">
        <f>IF('SAISIE ASL'!G330=1,H330,"")</f>
        <v/>
      </c>
      <c r="Q330" s="91"/>
      <c r="R330" s="91" t="str">
        <f>IF('SAISIE ASL'!G330=1,J330,"")</f>
        <v/>
      </c>
      <c r="S330" s="91"/>
      <c r="T330" s="91" t="str">
        <f>IF('SAISIE ASL'!G330=1,L330,"")</f>
        <v/>
      </c>
      <c r="U330" s="92"/>
      <c r="V330" s="93"/>
      <c r="W330" s="91"/>
      <c r="X330" s="91" t="str">
        <f>IF('SAISIE ASL'!G330=2,H330,"")</f>
        <v/>
      </c>
      <c r="Y330" s="91"/>
      <c r="Z330" s="91" t="str">
        <f>IF('SAISIE ASL'!G330=2,J330,"")</f>
        <v/>
      </c>
      <c r="AA330" s="91"/>
      <c r="AB330" s="91" t="str">
        <f>IF('SAISIE ASL'!G330=2,L330,"")</f>
        <v/>
      </c>
      <c r="AC330" s="92"/>
      <c r="AD330" s="93"/>
      <c r="AE330" s="91"/>
      <c r="AF330" s="91" t="str">
        <f>IF('SAISIE ASL'!G330=3,H330,"")</f>
        <v/>
      </c>
      <c r="AG330" s="91"/>
      <c r="AH330" s="91" t="str">
        <f>IF('SAISIE ASL'!G330=3,J330,"")</f>
        <v/>
      </c>
      <c r="AI330" s="91"/>
      <c r="AJ330" s="91" t="str">
        <f>IF('SAISIE ASL'!G330=3,L330,"")</f>
        <v/>
      </c>
      <c r="AK330" s="92"/>
      <c r="AL330" s="93"/>
      <c r="AM330" s="91"/>
      <c r="AN330" s="91" t="str">
        <f>IF('SAISIE ASL'!G330=4,H330,"")</f>
        <v/>
      </c>
      <c r="AO330" s="91"/>
      <c r="AP330" s="91" t="str">
        <f>IF('SAISIE ASL'!G330=4,J330,"")</f>
        <v/>
      </c>
      <c r="AQ330" s="91"/>
      <c r="AR330" s="91" t="str">
        <f>IF('SAISIE ASL'!G330=4,L330,"")</f>
        <v/>
      </c>
      <c r="AS330" s="92"/>
      <c r="AT330" s="93"/>
      <c r="AU330" s="89"/>
      <c r="AV330" s="91">
        <f>IF('SAISIE ASL'!G330=5,H330,"")</f>
        <v>1</v>
      </c>
      <c r="AW330" s="91"/>
      <c r="AX330" s="91">
        <f>IF('SAISIE ASL'!G330=5,J330,"")</f>
        <v>0</v>
      </c>
      <c r="AY330" s="91"/>
      <c r="AZ330" s="91">
        <f>IF('SAISIE ASL'!G330=5,L330,"")</f>
        <v>1</v>
      </c>
      <c r="BA330" s="92"/>
      <c r="BB330" s="93"/>
      <c r="BC330" s="89"/>
      <c r="BD330" s="91" t="str">
        <f>IF('SAISIE ASL'!A330=31,H330,"")</f>
        <v/>
      </c>
      <c r="BE330" s="91"/>
      <c r="BF330" s="91" t="str">
        <f>IF('SAISIE ASL'!A330=31,J330,"")</f>
        <v/>
      </c>
      <c r="BG330" s="91"/>
      <c r="BH330" s="91" t="str">
        <f>IF('SAISIE ASL'!A330=31,L330,"")</f>
        <v/>
      </c>
      <c r="BI330" s="92"/>
      <c r="BJ330" s="93"/>
      <c r="BK330" s="94"/>
      <c r="BL330" s="91" t="str">
        <f>IF('SAISIE ASL'!A330=32,H330,"")</f>
        <v/>
      </c>
      <c r="BM330" s="91"/>
      <c r="BN330" s="91" t="str">
        <f>IF('SAISIE ASL'!A330=32,J330,"")</f>
        <v/>
      </c>
      <c r="BO330" s="91"/>
      <c r="BP330" s="91" t="str">
        <f>IF('SAISIE ASL'!A330=32,L330,"")</f>
        <v/>
      </c>
      <c r="BQ330" s="92"/>
      <c r="BR330" s="93"/>
      <c r="BS330" s="85"/>
      <c r="BT330" s="91" t="str">
        <f>IF('SAISIE ASL'!A330=33,H330,"")</f>
        <v/>
      </c>
      <c r="BU330" s="91"/>
      <c r="BV330" s="91" t="str">
        <f>IF('SAISIE ASL'!A330=33,J330,"")</f>
        <v/>
      </c>
      <c r="BW330" s="91"/>
      <c r="BX330" s="91" t="str">
        <f>IF('SAISIE ASL'!A330=33,L330,"")</f>
        <v/>
      </c>
      <c r="BY330" s="92"/>
      <c r="BZ330" s="93"/>
    </row>
    <row r="331" spans="1:78" ht="15" x14ac:dyDescent="0.2">
      <c r="A331">
        <f>'SAISIE ASL'!J331</f>
        <v>52</v>
      </c>
      <c r="B331">
        <f>'SAISIE ASL'!K331</f>
        <v>285</v>
      </c>
      <c r="C331" t="str">
        <f>'SAISIE ASL'!L331</f>
        <v>Sur demande un paquet cadeau est réalisé.</v>
      </c>
      <c r="D331">
        <f>'SAISIE ASL'!M331</f>
        <v>1</v>
      </c>
      <c r="E331" t="str">
        <f>'SAISIE ASL'!N331</f>
        <v>OUI</v>
      </c>
      <c r="F331" s="89">
        <f>'SAISIE ASL'!M331</f>
        <v>1</v>
      </c>
      <c r="G331" s="89">
        <f>IF('SAISIE ASL'!N331="OUI",1,IF('SAISIE ASL'!N331="NON",0,IF('SAISIE ASL'!N331="Non Mesuré","",0)))</f>
        <v>1</v>
      </c>
      <c r="H331" s="89">
        <f>IF('SAISIE ASL'!N331&lt;&gt;"Non Mesuré",F331*G331,"")</f>
        <v>1</v>
      </c>
      <c r="I331" s="89"/>
      <c r="J331" s="89">
        <f>IF('SAISIE ASL'!N331="Non Mesuré",F331,0)</f>
        <v>0</v>
      </c>
      <c r="K331" s="89"/>
      <c r="L331" s="89">
        <f t="shared" si="23"/>
        <v>1</v>
      </c>
      <c r="M331" s="89"/>
      <c r="N331" s="90"/>
      <c r="O331" s="90"/>
      <c r="P331" s="91" t="str">
        <f>IF('SAISIE ASL'!G331=1,H331,"")</f>
        <v/>
      </c>
      <c r="Q331" s="91"/>
      <c r="R331" s="91" t="str">
        <f>IF('SAISIE ASL'!G331=1,J331,"")</f>
        <v/>
      </c>
      <c r="S331" s="91"/>
      <c r="T331" s="91" t="str">
        <f>IF('SAISIE ASL'!G331=1,L331,"")</f>
        <v/>
      </c>
      <c r="U331" s="92"/>
      <c r="V331" s="93"/>
      <c r="W331" s="91"/>
      <c r="X331" s="91" t="str">
        <f>IF('SAISIE ASL'!G331=2,H331,"")</f>
        <v/>
      </c>
      <c r="Y331" s="91"/>
      <c r="Z331" s="91" t="str">
        <f>IF('SAISIE ASL'!G331=2,J331,"")</f>
        <v/>
      </c>
      <c r="AA331" s="91"/>
      <c r="AB331" s="91" t="str">
        <f>IF('SAISIE ASL'!G331=2,L331,"")</f>
        <v/>
      </c>
      <c r="AC331" s="92"/>
      <c r="AD331" s="93"/>
      <c r="AE331" s="91"/>
      <c r="AF331" s="91" t="str">
        <f>IF('SAISIE ASL'!G331=3,H331,"")</f>
        <v/>
      </c>
      <c r="AG331" s="91"/>
      <c r="AH331" s="91" t="str">
        <f>IF('SAISIE ASL'!G331=3,J331,"")</f>
        <v/>
      </c>
      <c r="AI331" s="91"/>
      <c r="AJ331" s="91" t="str">
        <f>IF('SAISIE ASL'!G331=3,L331,"")</f>
        <v/>
      </c>
      <c r="AK331" s="92"/>
      <c r="AL331" s="93"/>
      <c r="AM331" s="91"/>
      <c r="AN331" s="91" t="str">
        <f>IF('SAISIE ASL'!G331=4,H331,"")</f>
        <v/>
      </c>
      <c r="AO331" s="91"/>
      <c r="AP331" s="91" t="str">
        <f>IF('SAISIE ASL'!G331=4,J331,"")</f>
        <v/>
      </c>
      <c r="AQ331" s="91"/>
      <c r="AR331" s="91" t="str">
        <f>IF('SAISIE ASL'!G331=4,L331,"")</f>
        <v/>
      </c>
      <c r="AS331" s="92"/>
      <c r="AT331" s="93"/>
      <c r="AU331" s="89"/>
      <c r="AV331" s="91">
        <f>IF('SAISIE ASL'!G331=5,H331,"")</f>
        <v>1</v>
      </c>
      <c r="AW331" s="91"/>
      <c r="AX331" s="91">
        <f>IF('SAISIE ASL'!G331=5,J331,"")</f>
        <v>0</v>
      </c>
      <c r="AY331" s="91"/>
      <c r="AZ331" s="91">
        <f>IF('SAISIE ASL'!G331=5,L331,"")</f>
        <v>1</v>
      </c>
      <c r="BA331" s="92"/>
      <c r="BB331" s="93"/>
      <c r="BC331" s="89"/>
      <c r="BD331" s="91" t="str">
        <f>IF('SAISIE ASL'!A331=31,H331,"")</f>
        <v/>
      </c>
      <c r="BE331" s="91"/>
      <c r="BF331" s="91" t="str">
        <f>IF('SAISIE ASL'!A331=31,J331,"")</f>
        <v/>
      </c>
      <c r="BG331" s="91"/>
      <c r="BH331" s="91" t="str">
        <f>IF('SAISIE ASL'!A331=31,L331,"")</f>
        <v/>
      </c>
      <c r="BI331" s="92"/>
      <c r="BJ331" s="93"/>
      <c r="BK331" s="94"/>
      <c r="BL331" s="91" t="str">
        <f>IF('SAISIE ASL'!A331=32,H331,"")</f>
        <v/>
      </c>
      <c r="BM331" s="91"/>
      <c r="BN331" s="91" t="str">
        <f>IF('SAISIE ASL'!A331=32,J331,"")</f>
        <v/>
      </c>
      <c r="BO331" s="91"/>
      <c r="BP331" s="91" t="str">
        <f>IF('SAISIE ASL'!A331=32,L331,"")</f>
        <v/>
      </c>
      <c r="BQ331" s="92"/>
      <c r="BR331" s="93"/>
      <c r="BS331" s="85"/>
      <c r="BT331" s="91" t="str">
        <f>IF('SAISIE ASL'!A331=33,H331,"")</f>
        <v/>
      </c>
      <c r="BU331" s="91"/>
      <c r="BV331" s="91" t="str">
        <f>IF('SAISIE ASL'!A331=33,J331,"")</f>
        <v/>
      </c>
      <c r="BW331" s="91"/>
      <c r="BX331" s="91" t="str">
        <f>IF('SAISIE ASL'!A331=33,L331,"")</f>
        <v/>
      </c>
      <c r="BY331" s="92"/>
      <c r="BZ331" s="93"/>
    </row>
    <row r="332" spans="1:78" ht="15" x14ac:dyDescent="0.2">
      <c r="A332">
        <f>'SAISIE ASL'!J332</f>
        <v>53</v>
      </c>
      <c r="B332">
        <f>'SAISIE ASL'!K332</f>
        <v>286</v>
      </c>
      <c r="C332" t="str">
        <f>'SAISIE ASL'!L332</f>
        <v>Le prix est indiqué de manière visible pour chaque produit.</v>
      </c>
      <c r="D332">
        <f>'SAISIE ASL'!M332</f>
        <v>1</v>
      </c>
      <c r="E332" t="str">
        <f>'SAISIE ASL'!N332</f>
        <v>OUI</v>
      </c>
      <c r="F332" s="89">
        <f>'SAISIE ASL'!M332</f>
        <v>1</v>
      </c>
      <c r="G332" s="89">
        <f>IF('SAISIE ASL'!N332="OUI",1,IF('SAISIE ASL'!N332="NON",0,IF('SAISIE ASL'!N332="Non Mesuré","",0)))</f>
        <v>1</v>
      </c>
      <c r="H332" s="89">
        <f>IF('SAISIE ASL'!N332&lt;&gt;"Non Mesuré",F332*G332,"")</f>
        <v>1</v>
      </c>
      <c r="I332" s="89"/>
      <c r="J332" s="89">
        <f>IF('SAISIE ASL'!N332="Non Mesuré",F332,0)</f>
        <v>0</v>
      </c>
      <c r="K332" s="89"/>
      <c r="L332" s="89">
        <f t="shared" si="23"/>
        <v>1</v>
      </c>
      <c r="M332" s="89"/>
      <c r="N332" s="90"/>
      <c r="O332" s="90"/>
      <c r="P332" s="91">
        <f>IF('SAISIE ASL'!G332=1,H332,"")</f>
        <v>1</v>
      </c>
      <c r="Q332" s="91"/>
      <c r="R332" s="91">
        <f>IF('SAISIE ASL'!G332=1,J332,"")</f>
        <v>0</v>
      </c>
      <c r="S332" s="91"/>
      <c r="T332" s="91">
        <f>IF('SAISIE ASL'!G332=1,L332,"")</f>
        <v>1</v>
      </c>
      <c r="U332" s="92"/>
      <c r="V332" s="93"/>
      <c r="W332" s="91"/>
      <c r="X332" s="91" t="str">
        <f>IF('SAISIE ASL'!G332=2,H332,"")</f>
        <v/>
      </c>
      <c r="Y332" s="91"/>
      <c r="Z332" s="91" t="str">
        <f>IF('SAISIE ASL'!G332=2,J332,"")</f>
        <v/>
      </c>
      <c r="AA332" s="91"/>
      <c r="AB332" s="91" t="str">
        <f>IF('SAISIE ASL'!G332=2,L332,"")</f>
        <v/>
      </c>
      <c r="AC332" s="92"/>
      <c r="AD332" s="93"/>
      <c r="AE332" s="91"/>
      <c r="AF332" s="91" t="str">
        <f>IF('SAISIE ASL'!G332=3,H332,"")</f>
        <v/>
      </c>
      <c r="AG332" s="91"/>
      <c r="AH332" s="91" t="str">
        <f>IF('SAISIE ASL'!G332=3,J332,"")</f>
        <v/>
      </c>
      <c r="AI332" s="91"/>
      <c r="AJ332" s="91" t="str">
        <f>IF('SAISIE ASL'!G332=3,L332,"")</f>
        <v/>
      </c>
      <c r="AK332" s="92"/>
      <c r="AL332" s="93"/>
      <c r="AM332" s="91"/>
      <c r="AN332" s="91" t="str">
        <f>IF('SAISIE ASL'!G332=4,H332,"")</f>
        <v/>
      </c>
      <c r="AO332" s="91"/>
      <c r="AP332" s="91" t="str">
        <f>IF('SAISIE ASL'!G332=4,J332,"")</f>
        <v/>
      </c>
      <c r="AQ332" s="91"/>
      <c r="AR332" s="91" t="str">
        <f>IF('SAISIE ASL'!G332=4,L332,"")</f>
        <v/>
      </c>
      <c r="AS332" s="92"/>
      <c r="AT332" s="93"/>
      <c r="AU332" s="89"/>
      <c r="AV332" s="91" t="str">
        <f>IF('SAISIE ASL'!G332=5,H332,"")</f>
        <v/>
      </c>
      <c r="AW332" s="91"/>
      <c r="AX332" s="91" t="str">
        <f>IF('SAISIE ASL'!G332=5,J332,"")</f>
        <v/>
      </c>
      <c r="AY332" s="91"/>
      <c r="AZ332" s="91" t="str">
        <f>IF('SAISIE ASL'!G332=5,L332,"")</f>
        <v/>
      </c>
      <c r="BA332" s="92"/>
      <c r="BB332" s="93"/>
      <c r="BC332" s="89"/>
      <c r="BD332" s="91" t="str">
        <f>IF('SAISIE ASL'!A332=31,H332,"")</f>
        <v/>
      </c>
      <c r="BE332" s="91"/>
      <c r="BF332" s="91" t="str">
        <f>IF('SAISIE ASL'!A332=31,J332,"")</f>
        <v/>
      </c>
      <c r="BG332" s="91"/>
      <c r="BH332" s="91" t="str">
        <f>IF('SAISIE ASL'!A332=31,L332,"")</f>
        <v/>
      </c>
      <c r="BI332" s="92"/>
      <c r="BJ332" s="93"/>
      <c r="BK332" s="94"/>
      <c r="BL332" s="91" t="str">
        <f>IF('SAISIE ASL'!A332=32,H332,"")</f>
        <v/>
      </c>
      <c r="BM332" s="91"/>
      <c r="BN332" s="91" t="str">
        <f>IF('SAISIE ASL'!A332=32,J332,"")</f>
        <v/>
      </c>
      <c r="BO332" s="91"/>
      <c r="BP332" s="91" t="str">
        <f>IF('SAISIE ASL'!A332=32,L332,"")</f>
        <v/>
      </c>
      <c r="BQ332" s="92"/>
      <c r="BR332" s="93"/>
      <c r="BS332" s="85"/>
      <c r="BT332" s="91" t="str">
        <f>IF('SAISIE ASL'!A332=33,H332,"")</f>
        <v/>
      </c>
      <c r="BU332" s="91"/>
      <c r="BV332" s="91" t="str">
        <f>IF('SAISIE ASL'!A332=33,J332,"")</f>
        <v/>
      </c>
      <c r="BW332" s="91"/>
      <c r="BX332" s="91" t="str">
        <f>IF('SAISIE ASL'!A332=33,L332,"")</f>
        <v/>
      </c>
      <c r="BY332" s="92"/>
      <c r="BZ332" s="93"/>
    </row>
    <row r="333" spans="1:78" ht="15" x14ac:dyDescent="0.2">
      <c r="A333">
        <f>'SAISIE ASL'!J333</f>
        <v>54</v>
      </c>
      <c r="B333">
        <f>'SAISIE ASL'!K333</f>
        <v>287</v>
      </c>
      <c r="C333" t="str">
        <f>'SAISIE ASL'!L333</f>
        <v>Le personnel est aimable, disponible et attentif aux besoins de la clientèle. Il est capable d'apporter des renseignements sur les produits proposés.</v>
      </c>
      <c r="D333">
        <f>'SAISIE ASL'!M333</f>
        <v>3</v>
      </c>
      <c r="E333" t="str">
        <f>'SAISIE ASL'!N333</f>
        <v>OUI</v>
      </c>
      <c r="F333" s="89">
        <f>'SAISIE ASL'!M333</f>
        <v>3</v>
      </c>
      <c r="G333" s="89">
        <f>IF('SAISIE ASL'!N333="OUI",1,IF('SAISIE ASL'!N333="NON",0,IF('SAISIE ASL'!N333="Non Mesuré","",0)))</f>
        <v>1</v>
      </c>
      <c r="H333" s="89">
        <f>IF('SAISIE ASL'!N333&lt;&gt;"Non Mesuré",F333*G333,"")</f>
        <v>3</v>
      </c>
      <c r="I333" s="89"/>
      <c r="J333" s="89">
        <f>IF('SAISIE ASL'!N333="Non Mesuré",F333,0)</f>
        <v>0</v>
      </c>
      <c r="K333" s="89"/>
      <c r="L333" s="89">
        <f t="shared" si="23"/>
        <v>3</v>
      </c>
      <c r="M333" s="89"/>
      <c r="N333" s="90"/>
      <c r="O333" s="90"/>
      <c r="P333" s="91" t="str">
        <f>IF('SAISIE ASL'!G333=1,H333,"")</f>
        <v/>
      </c>
      <c r="Q333" s="91"/>
      <c r="R333" s="91" t="str">
        <f>IF('SAISIE ASL'!G333=1,J333,"")</f>
        <v/>
      </c>
      <c r="S333" s="91"/>
      <c r="T333" s="91" t="str">
        <f>IF('SAISIE ASL'!G333=1,L333,"")</f>
        <v/>
      </c>
      <c r="U333" s="92"/>
      <c r="V333" s="93"/>
      <c r="W333" s="91"/>
      <c r="X333" s="91">
        <f>IF('SAISIE ASL'!G333=2,H333,"")</f>
        <v>3</v>
      </c>
      <c r="Y333" s="91"/>
      <c r="Z333" s="91">
        <f>IF('SAISIE ASL'!G333=2,J333,"")</f>
        <v>0</v>
      </c>
      <c r="AA333" s="91"/>
      <c r="AB333" s="91">
        <f>IF('SAISIE ASL'!G333=2,L333,"")</f>
        <v>3</v>
      </c>
      <c r="AC333" s="92"/>
      <c r="AD333" s="93"/>
      <c r="AE333" s="91"/>
      <c r="AF333" s="91" t="str">
        <f>IF('SAISIE ASL'!G333=3,H333,"")</f>
        <v/>
      </c>
      <c r="AG333" s="91"/>
      <c r="AH333" s="91" t="str">
        <f>IF('SAISIE ASL'!G333=3,J333,"")</f>
        <v/>
      </c>
      <c r="AI333" s="91"/>
      <c r="AJ333" s="91" t="str">
        <f>IF('SAISIE ASL'!G333=3,L333,"")</f>
        <v/>
      </c>
      <c r="AK333" s="92"/>
      <c r="AL333" s="93"/>
      <c r="AM333" s="91"/>
      <c r="AN333" s="91" t="str">
        <f>IF('SAISIE ASL'!G333=4,H333,"")</f>
        <v/>
      </c>
      <c r="AO333" s="91"/>
      <c r="AP333" s="91" t="str">
        <f>IF('SAISIE ASL'!G333=4,J333,"")</f>
        <v/>
      </c>
      <c r="AQ333" s="91"/>
      <c r="AR333" s="91" t="str">
        <f>IF('SAISIE ASL'!G333=4,L333,"")</f>
        <v/>
      </c>
      <c r="AS333" s="92"/>
      <c r="AT333" s="93"/>
      <c r="AU333" s="89"/>
      <c r="AV333" s="91" t="str">
        <f>IF('SAISIE ASL'!G333=5,H333,"")</f>
        <v/>
      </c>
      <c r="AW333" s="91"/>
      <c r="AX333" s="91" t="str">
        <f>IF('SAISIE ASL'!G333=5,J333,"")</f>
        <v/>
      </c>
      <c r="AY333" s="91"/>
      <c r="AZ333" s="91" t="str">
        <f>IF('SAISIE ASL'!G333=5,L333,"")</f>
        <v/>
      </c>
      <c r="BA333" s="92"/>
      <c r="BB333" s="93"/>
      <c r="BC333" s="89"/>
      <c r="BD333" s="91" t="str">
        <f>IF('SAISIE ASL'!A333=31,H333,"")</f>
        <v/>
      </c>
      <c r="BE333" s="91"/>
      <c r="BF333" s="91" t="str">
        <f>IF('SAISIE ASL'!A333=31,J333,"")</f>
        <v/>
      </c>
      <c r="BG333" s="91"/>
      <c r="BH333" s="91" t="str">
        <f>IF('SAISIE ASL'!A333=31,L333,"")</f>
        <v/>
      </c>
      <c r="BI333" s="92"/>
      <c r="BJ333" s="93"/>
      <c r="BK333" s="94"/>
      <c r="BL333" s="91" t="str">
        <f>IF('SAISIE ASL'!A333=32,H333,"")</f>
        <v/>
      </c>
      <c r="BM333" s="91"/>
      <c r="BN333" s="91" t="str">
        <f>IF('SAISIE ASL'!A333=32,J333,"")</f>
        <v/>
      </c>
      <c r="BO333" s="91"/>
      <c r="BP333" s="91" t="str">
        <f>IF('SAISIE ASL'!A333=32,L333,"")</f>
        <v/>
      </c>
      <c r="BQ333" s="92"/>
      <c r="BR333" s="93"/>
      <c r="BS333" s="85"/>
      <c r="BT333" s="91" t="str">
        <f>IF('SAISIE ASL'!A333=33,H333,"")</f>
        <v/>
      </c>
      <c r="BU333" s="91"/>
      <c r="BV333" s="91" t="str">
        <f>IF('SAISIE ASL'!A333=33,J333,"")</f>
        <v/>
      </c>
      <c r="BW333" s="91"/>
      <c r="BX333" s="91" t="str">
        <f>IF('SAISIE ASL'!A333=33,L333,"")</f>
        <v/>
      </c>
      <c r="BY333" s="92"/>
      <c r="BZ333" s="93"/>
    </row>
    <row r="334" spans="1:78" ht="15" x14ac:dyDescent="0.2">
      <c r="A334">
        <f>'SAISIE ASL'!J334</f>
        <v>90</v>
      </c>
      <c r="B334">
        <f>'SAISIE ASL'!K334</f>
        <v>288</v>
      </c>
      <c r="C334" t="str">
        <f>'SAISIE ASL'!L334</f>
        <v xml:space="preserve">Le personnel de la boutique est capable  de renseigner la clientèle et d'effectuer une transaction commerciale dans au moins une langue étrangère. </v>
      </c>
      <c r="D334">
        <f>'SAISIE ASL'!M334</f>
        <v>1</v>
      </c>
      <c r="E334" t="str">
        <f>'SAISIE ASL'!N334</f>
        <v>OUI</v>
      </c>
      <c r="F334" s="89">
        <f>'SAISIE ASL'!M334</f>
        <v>1</v>
      </c>
      <c r="G334" s="89">
        <f>IF('SAISIE ASL'!N334="OUI",1,IF('SAISIE ASL'!N334="NON",0,IF('SAISIE ASL'!N334="Non Mesuré","",0)))</f>
        <v>1</v>
      </c>
      <c r="H334" s="89">
        <f>IF('SAISIE ASL'!N334&lt;&gt;"Non Mesuré",F334*G334,"")</f>
        <v>1</v>
      </c>
      <c r="I334" s="89"/>
      <c r="J334" s="89">
        <f>IF('SAISIE ASL'!N334="Non Mesuré",F334,0)</f>
        <v>0</v>
      </c>
      <c r="K334" s="89"/>
      <c r="L334" s="89">
        <f t="shared" si="23"/>
        <v>1</v>
      </c>
      <c r="M334" s="89"/>
      <c r="N334" s="90"/>
      <c r="O334" s="90"/>
      <c r="P334" s="91" t="str">
        <f>IF('SAISIE ASL'!G334=1,H334,"")</f>
        <v/>
      </c>
      <c r="Q334" s="91"/>
      <c r="R334" s="91" t="str">
        <f>IF('SAISIE ASL'!G334=1,J334,"")</f>
        <v/>
      </c>
      <c r="S334" s="91"/>
      <c r="T334" s="91" t="str">
        <f>IF('SAISIE ASL'!G334=1,L334,"")</f>
        <v/>
      </c>
      <c r="U334" s="92"/>
      <c r="V334" s="93"/>
      <c r="W334" s="91"/>
      <c r="X334" s="91">
        <f>IF('SAISIE ASL'!G334=2,H334,"")</f>
        <v>1</v>
      </c>
      <c r="Y334" s="91"/>
      <c r="Z334" s="91">
        <f>IF('SAISIE ASL'!G334=2,J334,"")</f>
        <v>0</v>
      </c>
      <c r="AA334" s="91"/>
      <c r="AB334" s="91">
        <f>IF('SAISIE ASL'!G334=2,L334,"")</f>
        <v>1</v>
      </c>
      <c r="AC334" s="92"/>
      <c r="AD334" s="93"/>
      <c r="AE334" s="91"/>
      <c r="AF334" s="91" t="str">
        <f>IF('SAISIE ASL'!G334=3,H334,"")</f>
        <v/>
      </c>
      <c r="AG334" s="91"/>
      <c r="AH334" s="91" t="str">
        <f>IF('SAISIE ASL'!G334=3,J334,"")</f>
        <v/>
      </c>
      <c r="AI334" s="91"/>
      <c r="AJ334" s="91" t="str">
        <f>IF('SAISIE ASL'!G334=3,L334,"")</f>
        <v/>
      </c>
      <c r="AK334" s="92"/>
      <c r="AL334" s="93"/>
      <c r="AM334" s="91"/>
      <c r="AN334" s="91" t="str">
        <f>IF('SAISIE ASL'!G334=4,H334,"")</f>
        <v/>
      </c>
      <c r="AO334" s="91"/>
      <c r="AP334" s="91" t="str">
        <f>IF('SAISIE ASL'!G334=4,J334,"")</f>
        <v/>
      </c>
      <c r="AQ334" s="91"/>
      <c r="AR334" s="91" t="str">
        <f>IF('SAISIE ASL'!G334=4,L334,"")</f>
        <v/>
      </c>
      <c r="AS334" s="92"/>
      <c r="AT334" s="93"/>
      <c r="AU334" s="89"/>
      <c r="AV334" s="91" t="str">
        <f>IF('SAISIE ASL'!G334=5,H334,"")</f>
        <v/>
      </c>
      <c r="AW334" s="91"/>
      <c r="AX334" s="91" t="str">
        <f>IF('SAISIE ASL'!G334=5,J334,"")</f>
        <v/>
      </c>
      <c r="AY334" s="91"/>
      <c r="AZ334" s="91" t="str">
        <f>IF('SAISIE ASL'!G334=5,L334,"")</f>
        <v/>
      </c>
      <c r="BA334" s="92"/>
      <c r="BB334" s="93"/>
      <c r="BC334" s="89"/>
      <c r="BD334" s="91" t="str">
        <f>IF('SAISIE ASL'!A334=31,H334,"")</f>
        <v/>
      </c>
      <c r="BE334" s="91"/>
      <c r="BF334" s="91" t="str">
        <f>IF('SAISIE ASL'!A334=31,J334,"")</f>
        <v/>
      </c>
      <c r="BG334" s="91"/>
      <c r="BH334" s="91" t="str">
        <f>IF('SAISIE ASL'!A334=31,L334,"")</f>
        <v/>
      </c>
      <c r="BI334" s="92"/>
      <c r="BJ334" s="93"/>
      <c r="BK334" s="94"/>
      <c r="BL334" s="91" t="str">
        <f>IF('SAISIE ASL'!A334=32,H334,"")</f>
        <v/>
      </c>
      <c r="BM334" s="91"/>
      <c r="BN334" s="91" t="str">
        <f>IF('SAISIE ASL'!A334=32,J334,"")</f>
        <v/>
      </c>
      <c r="BO334" s="91"/>
      <c r="BP334" s="91" t="str">
        <f>IF('SAISIE ASL'!A334=32,L334,"")</f>
        <v/>
      </c>
      <c r="BQ334" s="92"/>
      <c r="BR334" s="93"/>
      <c r="BS334" s="85"/>
      <c r="BT334" s="91" t="str">
        <f>IF('SAISIE ASL'!A334=33,H334,"")</f>
        <v/>
      </c>
      <c r="BU334" s="91"/>
      <c r="BV334" s="91" t="str">
        <f>IF('SAISIE ASL'!A334=33,J334,"")</f>
        <v/>
      </c>
      <c r="BW334" s="91"/>
      <c r="BX334" s="91" t="str">
        <f>IF('SAISIE ASL'!A334=33,L334,"")</f>
        <v/>
      </c>
      <c r="BY334" s="92"/>
      <c r="BZ334" s="93"/>
    </row>
    <row r="335" spans="1:78" ht="15" x14ac:dyDescent="0.2">
      <c r="A335">
        <f>'SAISIE ASL'!J335</f>
        <v>200</v>
      </c>
      <c r="B335">
        <f>'SAISIE ASL'!K335</f>
        <v>289</v>
      </c>
      <c r="C335" t="str">
        <f>'SAISIE ASL'!L335</f>
        <v xml:space="preserve">Le personnel de la boutique est capable  de renseigner la clientèle et d'effectuer une transaction commerciale dans  une deuxième langue étrangère. </v>
      </c>
      <c r="D335">
        <f>'SAISIE ASL'!M335</f>
        <v>1</v>
      </c>
      <c r="E335" t="str">
        <f>'SAISIE ASL'!N335</f>
        <v>OUI</v>
      </c>
      <c r="F335" s="89">
        <f>'SAISIE ASL'!M335</f>
        <v>1</v>
      </c>
      <c r="G335" s="89">
        <f>IF('SAISIE ASL'!N335="OUI",1,IF('SAISIE ASL'!N335="NON",0,IF('SAISIE ASL'!N335="Non Mesuré","",0)))</f>
        <v>1</v>
      </c>
      <c r="H335" s="89">
        <f>IF('SAISIE ASL'!N335&lt;&gt;"Non Mesuré",F335*G335,"")</f>
        <v>1</v>
      </c>
      <c r="I335" s="89"/>
      <c r="J335" s="89">
        <f>IF('SAISIE ASL'!N335="Non Mesuré",F335,0)</f>
        <v>0</v>
      </c>
      <c r="K335" s="89"/>
      <c r="L335" s="89">
        <f t="shared" si="23"/>
        <v>1</v>
      </c>
      <c r="M335" s="89"/>
      <c r="N335" s="90"/>
      <c r="O335" s="90"/>
      <c r="P335" s="91" t="str">
        <f>IF('SAISIE ASL'!G335=1,H335,"")</f>
        <v/>
      </c>
      <c r="Q335" s="91"/>
      <c r="R335" s="91" t="str">
        <f>IF('SAISIE ASL'!G335=1,J335,"")</f>
        <v/>
      </c>
      <c r="S335" s="91"/>
      <c r="T335" s="91" t="str">
        <f>IF('SAISIE ASL'!G335=1,L335,"")</f>
        <v/>
      </c>
      <c r="U335" s="92"/>
      <c r="V335" s="93"/>
      <c r="W335" s="91"/>
      <c r="X335" s="91">
        <f>IF('SAISIE ASL'!G335=2,H335,"")</f>
        <v>1</v>
      </c>
      <c r="Y335" s="91"/>
      <c r="Z335" s="91">
        <f>IF('SAISIE ASL'!G335=2,J335,"")</f>
        <v>0</v>
      </c>
      <c r="AA335" s="91"/>
      <c r="AB335" s="91">
        <f>IF('SAISIE ASL'!G335=2,L335,"")</f>
        <v>1</v>
      </c>
      <c r="AC335" s="92"/>
      <c r="AD335" s="93"/>
      <c r="AE335" s="91"/>
      <c r="AF335" s="91" t="str">
        <f>IF('SAISIE ASL'!G335=3,H335,"")</f>
        <v/>
      </c>
      <c r="AG335" s="91"/>
      <c r="AH335" s="91" t="str">
        <f>IF('SAISIE ASL'!G335=3,J335,"")</f>
        <v/>
      </c>
      <c r="AI335" s="91"/>
      <c r="AJ335" s="91" t="str">
        <f>IF('SAISIE ASL'!G335=3,L335,"")</f>
        <v/>
      </c>
      <c r="AK335" s="92"/>
      <c r="AL335" s="93"/>
      <c r="AM335" s="91"/>
      <c r="AN335" s="91" t="str">
        <f>IF('SAISIE ASL'!G335=4,H335,"")</f>
        <v/>
      </c>
      <c r="AO335" s="91"/>
      <c r="AP335" s="91" t="str">
        <f>IF('SAISIE ASL'!G335=4,J335,"")</f>
        <v/>
      </c>
      <c r="AQ335" s="91"/>
      <c r="AR335" s="91" t="str">
        <f>IF('SAISIE ASL'!G335=4,L335,"")</f>
        <v/>
      </c>
      <c r="AS335" s="92"/>
      <c r="AT335" s="93"/>
      <c r="AU335" s="89"/>
      <c r="AV335" s="91" t="str">
        <f>IF('SAISIE ASL'!G335=5,H335,"")</f>
        <v/>
      </c>
      <c r="AW335" s="91"/>
      <c r="AX335" s="91" t="str">
        <f>IF('SAISIE ASL'!G335=5,J335,"")</f>
        <v/>
      </c>
      <c r="AY335" s="91"/>
      <c r="AZ335" s="91" t="str">
        <f>IF('SAISIE ASL'!G335=5,L335,"")</f>
        <v/>
      </c>
      <c r="BA335" s="92"/>
      <c r="BB335" s="93"/>
      <c r="BC335" s="89"/>
      <c r="BD335" s="91" t="str">
        <f>IF('SAISIE ASL'!A335=31,H335,"")</f>
        <v/>
      </c>
      <c r="BE335" s="91"/>
      <c r="BF335" s="91" t="str">
        <f>IF('SAISIE ASL'!A335=31,J335,"")</f>
        <v/>
      </c>
      <c r="BG335" s="91"/>
      <c r="BH335" s="91" t="str">
        <f>IF('SAISIE ASL'!A335=31,L335,"")</f>
        <v/>
      </c>
      <c r="BI335" s="92"/>
      <c r="BJ335" s="93"/>
      <c r="BK335" s="94"/>
      <c r="BL335" s="91" t="str">
        <f>IF('SAISIE ASL'!A335=32,H335,"")</f>
        <v/>
      </c>
      <c r="BM335" s="91"/>
      <c r="BN335" s="91" t="str">
        <f>IF('SAISIE ASL'!A335=32,J335,"")</f>
        <v/>
      </c>
      <c r="BO335" s="91"/>
      <c r="BP335" s="91" t="str">
        <f>IF('SAISIE ASL'!A335=32,L335,"")</f>
        <v/>
      </c>
      <c r="BQ335" s="92"/>
      <c r="BR335" s="93"/>
      <c r="BS335" s="85"/>
      <c r="BT335" s="91" t="str">
        <f>IF('SAISIE ASL'!A335=33,H335,"")</f>
        <v/>
      </c>
      <c r="BU335" s="91"/>
      <c r="BV335" s="91" t="str">
        <f>IF('SAISIE ASL'!A335=33,J335,"")</f>
        <v/>
      </c>
      <c r="BW335" s="91"/>
      <c r="BX335" s="91" t="str">
        <f>IF('SAISIE ASL'!A335=33,L335,"")</f>
        <v/>
      </c>
      <c r="BY335" s="92"/>
      <c r="BZ335" s="93"/>
    </row>
    <row r="336" spans="1:78" ht="15" x14ac:dyDescent="0.2">
      <c r="A336">
        <f>'SAISIE ASL'!J336</f>
        <v>0</v>
      </c>
      <c r="B336" t="str">
        <f>'SAISIE ASL'!K336</f>
        <v/>
      </c>
      <c r="C336" t="str">
        <f>'SAISIE ASL'!L336</f>
        <v>9 – LES SERVICES COMPLEMENTAIRES</v>
      </c>
      <c r="D336" t="str">
        <f>'SAISIE ASL'!M336</f>
        <v>Pts</v>
      </c>
      <c r="E336" t="str">
        <f>'SAISIE ASL'!N336</f>
        <v>Notation</v>
      </c>
      <c r="F336" s="253"/>
      <c r="G336" s="89"/>
      <c r="H336" s="89"/>
      <c r="I336" s="89"/>
      <c r="J336" s="89"/>
      <c r="K336" s="89"/>
      <c r="L336" s="89"/>
      <c r="M336" s="89"/>
      <c r="N336" s="90"/>
      <c r="O336" s="90"/>
      <c r="P336" s="91"/>
      <c r="Q336" s="91"/>
      <c r="R336" s="91"/>
      <c r="S336" s="91"/>
      <c r="T336" s="91"/>
      <c r="U336" s="92"/>
      <c r="V336" s="93"/>
      <c r="W336" s="91"/>
      <c r="X336" s="91"/>
      <c r="Y336" s="91"/>
      <c r="Z336" s="91"/>
      <c r="AA336" s="91"/>
      <c r="AB336" s="91"/>
      <c r="AC336" s="92"/>
      <c r="AD336" s="93"/>
      <c r="AE336" s="91"/>
      <c r="AF336" s="91"/>
      <c r="AG336" s="91"/>
      <c r="AH336" s="91"/>
      <c r="AI336" s="91"/>
      <c r="AJ336" s="91"/>
      <c r="AK336" s="92"/>
      <c r="AL336" s="93"/>
      <c r="AM336" s="91"/>
      <c r="AN336" s="91"/>
      <c r="AO336" s="91"/>
      <c r="AP336" s="91"/>
      <c r="AQ336" s="91"/>
      <c r="AR336" s="91"/>
      <c r="AS336" s="92"/>
      <c r="AT336" s="93"/>
      <c r="AU336" s="89"/>
      <c r="AV336" s="91"/>
      <c r="AW336" s="91"/>
      <c r="AX336" s="91"/>
      <c r="AY336" s="91"/>
      <c r="AZ336" s="91"/>
      <c r="BA336" s="92"/>
      <c r="BB336" s="93"/>
      <c r="BC336" s="89"/>
      <c r="BD336" s="91" t="str">
        <f>IF('SAISIE ASL'!A336=31,H336,"")</f>
        <v/>
      </c>
      <c r="BE336" s="91"/>
      <c r="BF336" s="91" t="str">
        <f>IF('SAISIE ASL'!A336=31,J336,"")</f>
        <v/>
      </c>
      <c r="BG336" s="91"/>
      <c r="BH336" s="91" t="str">
        <f>IF('SAISIE ASL'!A336=31,L336,"")</f>
        <v/>
      </c>
      <c r="BI336" s="92"/>
      <c r="BJ336" s="93"/>
      <c r="BK336" s="94"/>
      <c r="BL336" s="91" t="str">
        <f>IF('SAISIE ASL'!A336=32,H336,"")</f>
        <v/>
      </c>
      <c r="BM336" s="91"/>
      <c r="BN336" s="91" t="str">
        <f>IF('SAISIE ASL'!A336=32,J336,"")</f>
        <v/>
      </c>
      <c r="BO336" s="91"/>
      <c r="BP336" s="91" t="str">
        <f>IF('SAISIE ASL'!A336=32,L336,"")</f>
        <v/>
      </c>
      <c r="BQ336" s="92"/>
      <c r="BR336" s="85"/>
      <c r="BS336" s="85"/>
      <c r="BT336" s="91" t="str">
        <f>IF('SAISIE ASL'!A336=33,H336,"")</f>
        <v/>
      </c>
      <c r="BU336" s="91"/>
      <c r="BV336" s="91" t="str">
        <f>IF('SAISIE ASL'!A336=33,J336,"")</f>
        <v/>
      </c>
      <c r="BW336" s="91"/>
      <c r="BX336" s="91" t="str">
        <f>IF('SAISIE ASL'!A336=33,L336,"")</f>
        <v/>
      </c>
      <c r="BY336" s="92"/>
      <c r="BZ336" s="85"/>
    </row>
    <row r="337" spans="1:78" ht="15.75" x14ac:dyDescent="0.25">
      <c r="A337">
        <f>'SAISIE ASL'!J337</f>
        <v>0</v>
      </c>
      <c r="B337" t="str">
        <f>'SAISIE ASL'!K337</f>
        <v/>
      </c>
      <c r="C337" t="str">
        <f>'SAISIE ASL'!L337</f>
        <v>La petite restauration (si existante)</v>
      </c>
      <c r="D337">
        <f>'SAISIE ASL'!M337</f>
        <v>0</v>
      </c>
      <c r="E337">
        <f>'SAISIE ASL'!N337</f>
        <v>0</v>
      </c>
      <c r="F337" s="234"/>
      <c r="G337" s="234"/>
      <c r="H337" s="234"/>
      <c r="I337" s="234"/>
      <c r="J337" s="234"/>
      <c r="K337" s="234"/>
      <c r="L337" s="234"/>
      <c r="M337" s="234"/>
      <c r="N337" s="235"/>
      <c r="O337" s="235"/>
      <c r="P337" s="144"/>
      <c r="Q337" s="144"/>
      <c r="R337" s="144"/>
      <c r="S337" s="144"/>
      <c r="T337" s="144"/>
      <c r="U337" s="145"/>
      <c r="V337" s="146"/>
      <c r="W337" s="144"/>
      <c r="X337" s="144"/>
      <c r="Y337" s="144"/>
      <c r="Z337" s="144"/>
      <c r="AA337" s="144"/>
      <c r="AB337" s="144"/>
      <c r="AC337" s="145"/>
      <c r="AD337" s="146"/>
      <c r="AE337" s="144"/>
      <c r="AF337" s="144"/>
      <c r="AG337" s="144"/>
      <c r="AH337" s="144"/>
      <c r="AI337" s="144"/>
      <c r="AJ337" s="144"/>
      <c r="AK337" s="145"/>
      <c r="AL337" s="146"/>
      <c r="AM337" s="144"/>
      <c r="AN337" s="144"/>
      <c r="AO337" s="144"/>
      <c r="AP337" s="144"/>
      <c r="AQ337" s="144"/>
      <c r="AR337" s="144"/>
      <c r="AS337" s="145"/>
      <c r="AT337" s="146"/>
      <c r="AU337" s="234"/>
      <c r="AV337" s="144"/>
      <c r="AW337" s="144"/>
      <c r="AX337" s="144"/>
      <c r="AY337" s="144"/>
      <c r="AZ337" s="144"/>
      <c r="BA337" s="145"/>
      <c r="BB337" s="146"/>
      <c r="BC337" s="234"/>
      <c r="BD337" s="144" t="str">
        <f>IF('SAISIE ASL'!A337=31,H337,"")</f>
        <v/>
      </c>
      <c r="BE337" s="144"/>
      <c r="BF337" s="144" t="str">
        <f>IF('SAISIE ASL'!A337=31,J337,"")</f>
        <v/>
      </c>
      <c r="BG337" s="144"/>
      <c r="BH337" s="144" t="str">
        <f>IF('SAISIE ASL'!A337=31,L337,"")</f>
        <v/>
      </c>
      <c r="BI337" s="145"/>
      <c r="BJ337" s="146"/>
      <c r="BK337" s="147"/>
      <c r="BL337" s="144" t="str">
        <f>IF('SAISIE ASL'!A337=32,H337,"")</f>
        <v/>
      </c>
      <c r="BM337" s="144"/>
      <c r="BN337" s="144" t="str">
        <f>IF('SAISIE ASL'!A337=32,J337,"")</f>
        <v/>
      </c>
      <c r="BO337" s="144"/>
      <c r="BP337" s="144" t="str">
        <f>IF('SAISIE ASL'!A337=32,L337,"")</f>
        <v/>
      </c>
      <c r="BQ337" s="145"/>
      <c r="BR337" s="146"/>
      <c r="BS337" s="142"/>
      <c r="BT337" s="144" t="str">
        <f>IF('SAISIE ASL'!A337=33,H337,"")</f>
        <v/>
      </c>
      <c r="BU337" s="144"/>
      <c r="BV337" s="144" t="str">
        <f>IF('SAISIE ASL'!A337=33,J337,"")</f>
        <v/>
      </c>
      <c r="BW337" s="144"/>
      <c r="BX337" s="144" t="str">
        <f>IF('SAISIE ASL'!A337=33,L337,"")</f>
        <v/>
      </c>
      <c r="BY337" s="145"/>
      <c r="BZ337" s="146"/>
    </row>
    <row r="338" spans="1:78" ht="15" x14ac:dyDescent="0.2">
      <c r="A338">
        <f>'SAISIE ASL'!J338</f>
        <v>55</v>
      </c>
      <c r="B338">
        <f>'SAISIE ASL'!K338</f>
        <v>290</v>
      </c>
      <c r="C338" t="str">
        <f>'SAISIE ASL'!L338</f>
        <v>L'espace de petite restauration dispose de sièges.</v>
      </c>
      <c r="D338">
        <f>'SAISIE ASL'!M338</f>
        <v>1</v>
      </c>
      <c r="E338" t="str">
        <f>'SAISIE ASL'!N338</f>
        <v>OUI</v>
      </c>
      <c r="F338" s="89">
        <f>'SAISIE ASL'!M338</f>
        <v>1</v>
      </c>
      <c r="G338" s="89">
        <f>IF('SAISIE ASL'!N338="OUI",1,IF('SAISIE ASL'!N338="NON",0,IF('SAISIE ASL'!N338="Non Mesuré","",0)))</f>
        <v>1</v>
      </c>
      <c r="H338" s="89">
        <f>IF('SAISIE ASL'!N338&lt;&gt;"Non Mesuré",F338*G338,"")</f>
        <v>1</v>
      </c>
      <c r="I338" s="89"/>
      <c r="J338" s="89">
        <f>IF('SAISIE ASL'!N338="Non Mesuré",F338,0)</f>
        <v>0</v>
      </c>
      <c r="K338" s="89"/>
      <c r="L338" s="89">
        <f t="shared" ref="L338:L347" si="24">F338-J338</f>
        <v>1</v>
      </c>
      <c r="M338" s="89"/>
      <c r="N338" s="90"/>
      <c r="O338" s="90"/>
      <c r="P338" s="91" t="str">
        <f>IF('SAISIE ASL'!G338=1,H338,"")</f>
        <v/>
      </c>
      <c r="Q338" s="91"/>
      <c r="R338" s="91" t="str">
        <f>IF('SAISIE ASL'!G338=1,J338,"")</f>
        <v/>
      </c>
      <c r="S338" s="91"/>
      <c r="T338" s="91" t="str">
        <f>IF('SAISIE ASL'!G338=1,L338,"")</f>
        <v/>
      </c>
      <c r="U338" s="92"/>
      <c r="V338" s="93"/>
      <c r="W338" s="91"/>
      <c r="X338" s="91" t="str">
        <f>IF('SAISIE ASL'!G338=2,H338,"")</f>
        <v/>
      </c>
      <c r="Y338" s="91"/>
      <c r="Z338" s="91" t="str">
        <f>IF('SAISIE ASL'!G338=2,J338,"")</f>
        <v/>
      </c>
      <c r="AA338" s="91"/>
      <c r="AB338" s="91" t="str">
        <f>IF('SAISIE ASL'!G338=2,L338,"")</f>
        <v/>
      </c>
      <c r="AC338" s="92"/>
      <c r="AD338" s="93"/>
      <c r="AE338" s="91"/>
      <c r="AF338" s="91" t="str">
        <f>IF('SAISIE ASL'!G338=3,H338,"")</f>
        <v/>
      </c>
      <c r="AG338" s="91"/>
      <c r="AH338" s="91" t="str">
        <f>IF('SAISIE ASL'!G338=3,J338,"")</f>
        <v/>
      </c>
      <c r="AI338" s="91"/>
      <c r="AJ338" s="91" t="str">
        <f>IF('SAISIE ASL'!G338=3,L338,"")</f>
        <v/>
      </c>
      <c r="AK338" s="92"/>
      <c r="AL338" s="93"/>
      <c r="AM338" s="91"/>
      <c r="AN338" s="91" t="str">
        <f>IF('SAISIE ASL'!G338=4,H338,"")</f>
        <v/>
      </c>
      <c r="AO338" s="91"/>
      <c r="AP338" s="91" t="str">
        <f>IF('SAISIE ASL'!G338=4,J338,"")</f>
        <v/>
      </c>
      <c r="AQ338" s="91"/>
      <c r="AR338" s="91" t="str">
        <f>IF('SAISIE ASL'!G338=4,L338,"")</f>
        <v/>
      </c>
      <c r="AS338" s="92"/>
      <c r="AT338" s="93"/>
      <c r="AU338" s="89"/>
      <c r="AV338" s="91">
        <f>IF('SAISIE ASL'!G338=5,H338,"")</f>
        <v>1</v>
      </c>
      <c r="AW338" s="91"/>
      <c r="AX338" s="91">
        <f>IF('SAISIE ASL'!G338=5,J338,"")</f>
        <v>0</v>
      </c>
      <c r="AY338" s="91"/>
      <c r="AZ338" s="91">
        <f>IF('SAISIE ASL'!G338=5,L338,"")</f>
        <v>1</v>
      </c>
      <c r="BA338" s="92"/>
      <c r="BB338" s="93"/>
      <c r="BC338" s="89"/>
      <c r="BD338" s="91" t="str">
        <f>IF('SAISIE ASL'!A338=31,H338,"")</f>
        <v/>
      </c>
      <c r="BE338" s="91"/>
      <c r="BF338" s="91" t="str">
        <f>IF('SAISIE ASL'!A338=31,J338,"")</f>
        <v/>
      </c>
      <c r="BG338" s="91"/>
      <c r="BH338" s="91" t="str">
        <f>IF('SAISIE ASL'!A338=31,L338,"")</f>
        <v/>
      </c>
      <c r="BI338" s="92"/>
      <c r="BJ338" s="93"/>
      <c r="BK338" s="94"/>
      <c r="BL338" s="91" t="str">
        <f>IF('SAISIE ASL'!A338=32,H338,"")</f>
        <v/>
      </c>
      <c r="BM338" s="91"/>
      <c r="BN338" s="91" t="str">
        <f>IF('SAISIE ASL'!A338=32,J338,"")</f>
        <v/>
      </c>
      <c r="BO338" s="91"/>
      <c r="BP338" s="91" t="str">
        <f>IF('SAISIE ASL'!A338=32,L338,"")</f>
        <v/>
      </c>
      <c r="BQ338" s="92"/>
      <c r="BR338" s="93"/>
      <c r="BS338" s="85"/>
      <c r="BT338" s="91" t="str">
        <f>IF('SAISIE ASL'!A338=33,H338,"")</f>
        <v/>
      </c>
      <c r="BU338" s="91"/>
      <c r="BV338" s="91" t="str">
        <f>IF('SAISIE ASL'!A338=33,J338,"")</f>
        <v/>
      </c>
      <c r="BW338" s="91"/>
      <c r="BX338" s="91" t="str">
        <f>IF('SAISIE ASL'!A338=33,L338,"")</f>
        <v/>
      </c>
      <c r="BY338" s="92"/>
      <c r="BZ338" s="93"/>
    </row>
    <row r="339" spans="1:78" ht="15" x14ac:dyDescent="0.2">
      <c r="A339">
        <f>'SAISIE ASL'!J339</f>
        <v>55</v>
      </c>
      <c r="B339">
        <f>'SAISIE ASL'!K339</f>
        <v>291</v>
      </c>
      <c r="C339" t="str">
        <f>'SAISIE ASL'!L339</f>
        <v>L'espace de petite restauration est accueillant.</v>
      </c>
      <c r="D339">
        <f>'SAISIE ASL'!M339</f>
        <v>3</v>
      </c>
      <c r="E339" t="str">
        <f>'SAISIE ASL'!N339</f>
        <v>Très Satisfaisant</v>
      </c>
      <c r="F339" s="89">
        <f>'SAISIE ASL'!M339</f>
        <v>3</v>
      </c>
      <c r="G339" s="89">
        <f>IF('SAISIE ASL'!N339="Très Satisfaisant",1,IF('SAISIE ASL'!N339="Satisfaisant",0.75,IF('SAISIE ASL'!N339="Insatisfaisant",0.25,IF('SAISIE ASL'!N339="Très Insatisfaisant",0,IF('SAISIE ASL'!N339="Non Mesuré","",0)))))</f>
        <v>1</v>
      </c>
      <c r="H339" s="89">
        <f>IF('SAISIE ASL'!N339&lt;&gt;"Non Mesuré",F339*G339,"")</f>
        <v>3</v>
      </c>
      <c r="I339" s="89"/>
      <c r="J339" s="89">
        <f>IF('SAISIE ASL'!N339="Non Mesuré",F339,0)</f>
        <v>0</v>
      </c>
      <c r="K339" s="89"/>
      <c r="L339" s="89">
        <f t="shared" si="24"/>
        <v>3</v>
      </c>
      <c r="M339" s="89"/>
      <c r="N339" s="90"/>
      <c r="O339" s="90"/>
      <c r="P339" s="91" t="str">
        <f>IF('SAISIE ASL'!G339=1,H339,"")</f>
        <v/>
      </c>
      <c r="Q339" s="91"/>
      <c r="R339" s="91" t="str">
        <f>IF('SAISIE ASL'!G339=1,J339,"")</f>
        <v/>
      </c>
      <c r="S339" s="91"/>
      <c r="T339" s="91" t="str">
        <f>IF('SAISIE ASL'!G339=1,L339,"")</f>
        <v/>
      </c>
      <c r="U339" s="92"/>
      <c r="V339" s="93"/>
      <c r="W339" s="91"/>
      <c r="X339" s="91" t="str">
        <f>IF('SAISIE ASL'!G339=2,H339,"")</f>
        <v/>
      </c>
      <c r="Y339" s="91"/>
      <c r="Z339" s="91" t="str">
        <f>IF('SAISIE ASL'!G339=2,J339,"")</f>
        <v/>
      </c>
      <c r="AA339" s="91"/>
      <c r="AB339" s="91" t="str">
        <f>IF('SAISIE ASL'!G339=2,L339,"")</f>
        <v/>
      </c>
      <c r="AC339" s="92"/>
      <c r="AD339" s="93"/>
      <c r="AE339" s="91"/>
      <c r="AF339" s="91">
        <f>IF('SAISIE ASL'!G339=3,H339,"")</f>
        <v>3</v>
      </c>
      <c r="AG339" s="91"/>
      <c r="AH339" s="91">
        <f>IF('SAISIE ASL'!G339=3,J339,"")</f>
        <v>0</v>
      </c>
      <c r="AI339" s="91"/>
      <c r="AJ339" s="91">
        <f>IF('SAISIE ASL'!G339=3,L339,"")</f>
        <v>3</v>
      </c>
      <c r="AK339" s="92"/>
      <c r="AL339" s="93"/>
      <c r="AM339" s="91"/>
      <c r="AN339" s="91" t="str">
        <f>IF('SAISIE ASL'!G339=4,H339,"")</f>
        <v/>
      </c>
      <c r="AO339" s="91"/>
      <c r="AP339" s="91" t="str">
        <f>IF('SAISIE ASL'!G339=4,J339,"")</f>
        <v/>
      </c>
      <c r="AQ339" s="91"/>
      <c r="AR339" s="91" t="str">
        <f>IF('SAISIE ASL'!G339=4,L339,"")</f>
        <v/>
      </c>
      <c r="AS339" s="92"/>
      <c r="AT339" s="93"/>
      <c r="AU339" s="89"/>
      <c r="AV339" s="91" t="str">
        <f>IF('SAISIE ASL'!G339=5,H339,"")</f>
        <v/>
      </c>
      <c r="AW339" s="91"/>
      <c r="AX339" s="91" t="str">
        <f>IF('SAISIE ASL'!G339=5,J339,"")</f>
        <v/>
      </c>
      <c r="AY339" s="91"/>
      <c r="AZ339" s="91" t="str">
        <f>IF('SAISIE ASL'!G339=5,L339,"")</f>
        <v/>
      </c>
      <c r="BA339" s="92"/>
      <c r="BB339" s="93"/>
      <c r="BC339" s="89"/>
      <c r="BD339" s="91" t="str">
        <f>IF('SAISIE ASL'!A339=31,H339,"")</f>
        <v/>
      </c>
      <c r="BE339" s="91"/>
      <c r="BF339" s="91" t="str">
        <f>IF('SAISIE ASL'!A339=31,J339,"")</f>
        <v/>
      </c>
      <c r="BG339" s="91"/>
      <c r="BH339" s="91" t="str">
        <f>IF('SAISIE ASL'!A339=31,L339,"")</f>
        <v/>
      </c>
      <c r="BI339" s="92"/>
      <c r="BJ339" s="93"/>
      <c r="BK339" s="94"/>
      <c r="BL339" s="91" t="str">
        <f>IF('SAISIE ASL'!A339=32,H339,"")</f>
        <v/>
      </c>
      <c r="BM339" s="91"/>
      <c r="BN339" s="91" t="str">
        <f>IF('SAISIE ASL'!A339=32,J339,"")</f>
        <v/>
      </c>
      <c r="BO339" s="91"/>
      <c r="BP339" s="91" t="str">
        <f>IF('SAISIE ASL'!A339=32,L339,"")</f>
        <v/>
      </c>
      <c r="BQ339" s="92"/>
      <c r="BR339" s="93"/>
      <c r="BS339" s="85"/>
      <c r="BT339" s="91">
        <f>IF('SAISIE ASL'!A339=33,H339,"")</f>
        <v>3</v>
      </c>
      <c r="BU339" s="91"/>
      <c r="BV339" s="91">
        <f>IF('SAISIE ASL'!A339=33,J339,"")</f>
        <v>0</v>
      </c>
      <c r="BW339" s="91"/>
      <c r="BX339" s="91">
        <f>IF('SAISIE ASL'!A339=33,L339,"")</f>
        <v>3</v>
      </c>
      <c r="BY339" s="92"/>
      <c r="BZ339" s="93"/>
    </row>
    <row r="340" spans="1:78" ht="15" x14ac:dyDescent="0.2">
      <c r="A340">
        <f>'SAISIE ASL'!J340</f>
        <v>55</v>
      </c>
      <c r="B340">
        <f>'SAISIE ASL'!K340</f>
        <v>292</v>
      </c>
      <c r="C340" t="str">
        <f>'SAISIE ASL'!L340</f>
        <v>L'espace de petite restauration est propre.</v>
      </c>
      <c r="D340">
        <f>'SAISIE ASL'!M340</f>
        <v>3</v>
      </c>
      <c r="E340" t="str">
        <f>'SAISIE ASL'!N340</f>
        <v>Très Satisfaisant</v>
      </c>
      <c r="F340" s="89">
        <f>'SAISIE ASL'!M340</f>
        <v>3</v>
      </c>
      <c r="G340" s="89">
        <f>IF('SAISIE ASL'!N340="Très Satisfaisant",1,IF('SAISIE ASL'!N340="Satisfaisant",0.75,IF('SAISIE ASL'!N340="Insatisfaisant",0.25,IF('SAISIE ASL'!N340="Très Insatisfaisant",0,IF('SAISIE ASL'!N340="Non Mesuré","",0)))))</f>
        <v>1</v>
      </c>
      <c r="H340" s="89">
        <f>IF('SAISIE ASL'!N340&lt;&gt;"Non Mesuré",F340*G340,"")</f>
        <v>3</v>
      </c>
      <c r="I340" s="89"/>
      <c r="J340" s="89">
        <f>IF('SAISIE ASL'!N340="Non Mesuré",F340,0)</f>
        <v>0</v>
      </c>
      <c r="K340" s="89"/>
      <c r="L340" s="89">
        <f t="shared" si="24"/>
        <v>3</v>
      </c>
      <c r="M340" s="89"/>
      <c r="N340" s="90"/>
      <c r="O340" s="90"/>
      <c r="P340" s="91" t="str">
        <f>IF('SAISIE ASL'!G340=1,H340,"")</f>
        <v/>
      </c>
      <c r="Q340" s="91"/>
      <c r="R340" s="91" t="str">
        <f>IF('SAISIE ASL'!G340=1,J340,"")</f>
        <v/>
      </c>
      <c r="S340" s="91"/>
      <c r="T340" s="91" t="str">
        <f>IF('SAISIE ASL'!G340=1,L340,"")</f>
        <v/>
      </c>
      <c r="U340" s="92"/>
      <c r="V340" s="93"/>
      <c r="W340" s="91"/>
      <c r="X340" s="91" t="str">
        <f>IF('SAISIE ASL'!G340=2,H340,"")</f>
        <v/>
      </c>
      <c r="Y340" s="91"/>
      <c r="Z340" s="91" t="str">
        <f>IF('SAISIE ASL'!G340=2,J340,"")</f>
        <v/>
      </c>
      <c r="AA340" s="91"/>
      <c r="AB340" s="91" t="str">
        <f>IF('SAISIE ASL'!G340=2,L340,"")</f>
        <v/>
      </c>
      <c r="AC340" s="92"/>
      <c r="AD340" s="93"/>
      <c r="AE340" s="91"/>
      <c r="AF340" s="91">
        <f>IF('SAISIE ASL'!G340=3,H340,"")</f>
        <v>3</v>
      </c>
      <c r="AG340" s="91"/>
      <c r="AH340" s="91">
        <f>IF('SAISIE ASL'!G340=3,J340,"")</f>
        <v>0</v>
      </c>
      <c r="AI340" s="91"/>
      <c r="AJ340" s="91">
        <f>IF('SAISIE ASL'!G340=3,L340,"")</f>
        <v>3</v>
      </c>
      <c r="AK340" s="92"/>
      <c r="AL340" s="93"/>
      <c r="AM340" s="91"/>
      <c r="AN340" s="91" t="str">
        <f>IF('SAISIE ASL'!G340=4,H340,"")</f>
        <v/>
      </c>
      <c r="AO340" s="91"/>
      <c r="AP340" s="91" t="str">
        <f>IF('SAISIE ASL'!G340=4,J340,"")</f>
        <v/>
      </c>
      <c r="AQ340" s="91"/>
      <c r="AR340" s="91" t="str">
        <f>IF('SAISIE ASL'!G340=4,L340,"")</f>
        <v/>
      </c>
      <c r="AS340" s="92"/>
      <c r="AT340" s="93"/>
      <c r="AU340" s="89"/>
      <c r="AV340" s="91" t="str">
        <f>IF('SAISIE ASL'!G340=5,H340,"")</f>
        <v/>
      </c>
      <c r="AW340" s="91"/>
      <c r="AX340" s="91" t="str">
        <f>IF('SAISIE ASL'!G340=5,J340,"")</f>
        <v/>
      </c>
      <c r="AY340" s="91"/>
      <c r="AZ340" s="91" t="str">
        <f>IF('SAISIE ASL'!G340=5,L340,"")</f>
        <v/>
      </c>
      <c r="BA340" s="92"/>
      <c r="BB340" s="93"/>
      <c r="BC340" s="89"/>
      <c r="BD340" s="91">
        <f>IF('SAISIE ASL'!A340=31,H340,"")</f>
        <v>3</v>
      </c>
      <c r="BE340" s="91"/>
      <c r="BF340" s="91">
        <f>IF('SAISIE ASL'!A340=31,J340,"")</f>
        <v>0</v>
      </c>
      <c r="BG340" s="91"/>
      <c r="BH340" s="91">
        <f>IF('SAISIE ASL'!A340=31,L340,"")</f>
        <v>3</v>
      </c>
      <c r="BI340" s="92"/>
      <c r="BJ340" s="93"/>
      <c r="BK340" s="94"/>
      <c r="BL340" s="91" t="str">
        <f>IF('SAISIE ASL'!A340=32,H340,"")</f>
        <v/>
      </c>
      <c r="BM340" s="91"/>
      <c r="BN340" s="91" t="str">
        <f>IF('SAISIE ASL'!A340=32,J340,"")</f>
        <v/>
      </c>
      <c r="BO340" s="91"/>
      <c r="BP340" s="91" t="str">
        <f>IF('SAISIE ASL'!A340=32,L340,"")</f>
        <v/>
      </c>
      <c r="BQ340" s="92"/>
      <c r="BR340" s="93"/>
      <c r="BS340" s="85"/>
      <c r="BT340" s="91" t="str">
        <f>IF('SAISIE ASL'!A340=33,H340,"")</f>
        <v/>
      </c>
      <c r="BU340" s="91"/>
      <c r="BV340" s="91" t="str">
        <f>IF('SAISIE ASL'!A340=33,J340,"")</f>
        <v/>
      </c>
      <c r="BW340" s="91"/>
      <c r="BX340" s="91" t="str">
        <f>IF('SAISIE ASL'!A340=33,L340,"")</f>
        <v/>
      </c>
      <c r="BY340" s="92"/>
      <c r="BZ340" s="93"/>
    </row>
    <row r="341" spans="1:78" ht="15" x14ac:dyDescent="0.2">
      <c r="A341">
        <f>'SAISIE ASL'!J341</f>
        <v>55</v>
      </c>
      <c r="B341">
        <f>'SAISIE ASL'!K341</f>
        <v>293</v>
      </c>
      <c r="C341" t="str">
        <f>'SAISIE ASL'!L341</f>
        <v>L'espace de petite restauration est en bon état.</v>
      </c>
      <c r="D341">
        <f>'SAISIE ASL'!M341</f>
        <v>3</v>
      </c>
      <c r="E341" t="str">
        <f>'SAISIE ASL'!N341</f>
        <v>Très Satisfaisant</v>
      </c>
      <c r="F341" s="89">
        <f>'SAISIE ASL'!M341</f>
        <v>3</v>
      </c>
      <c r="G341" s="89">
        <f>IF('SAISIE ASL'!N341="Très Satisfaisant",1,IF('SAISIE ASL'!N341="Satisfaisant",0.75,IF('SAISIE ASL'!N341="Insatisfaisant",0.25,IF('SAISIE ASL'!N341="Très Insatisfaisant",0,IF('SAISIE ASL'!N341="Non Mesuré","",0)))))</f>
        <v>1</v>
      </c>
      <c r="H341" s="89">
        <f>IF('SAISIE ASL'!N341&lt;&gt;"Non Mesuré",F341*G341,"")</f>
        <v>3</v>
      </c>
      <c r="I341" s="89"/>
      <c r="J341" s="89">
        <f>IF('SAISIE ASL'!N341="Non Mesuré",F341,0)</f>
        <v>0</v>
      </c>
      <c r="K341" s="89"/>
      <c r="L341" s="89">
        <f t="shared" si="24"/>
        <v>3</v>
      </c>
      <c r="M341" s="89"/>
      <c r="N341" s="90"/>
      <c r="O341" s="90"/>
      <c r="P341" s="91" t="str">
        <f>IF('SAISIE ASL'!G341=1,H341,"")</f>
        <v/>
      </c>
      <c r="Q341" s="91"/>
      <c r="R341" s="91" t="str">
        <f>IF('SAISIE ASL'!G341=1,J341,"")</f>
        <v/>
      </c>
      <c r="S341" s="91"/>
      <c r="T341" s="91" t="str">
        <f>IF('SAISIE ASL'!G341=1,L341,"")</f>
        <v/>
      </c>
      <c r="U341" s="92"/>
      <c r="V341" s="93"/>
      <c r="W341" s="91"/>
      <c r="X341" s="91" t="str">
        <f>IF('SAISIE ASL'!G341=2,H341,"")</f>
        <v/>
      </c>
      <c r="Y341" s="91"/>
      <c r="Z341" s="91" t="str">
        <f>IF('SAISIE ASL'!G341=2,J341,"")</f>
        <v/>
      </c>
      <c r="AA341" s="91"/>
      <c r="AB341" s="91" t="str">
        <f>IF('SAISIE ASL'!G341=2,L341,"")</f>
        <v/>
      </c>
      <c r="AC341" s="92"/>
      <c r="AD341" s="93"/>
      <c r="AE341" s="91"/>
      <c r="AF341" s="91">
        <f>IF('SAISIE ASL'!G341=3,H341,"")</f>
        <v>3</v>
      </c>
      <c r="AG341" s="91"/>
      <c r="AH341" s="91">
        <f>IF('SAISIE ASL'!G341=3,J341,"")</f>
        <v>0</v>
      </c>
      <c r="AI341" s="91"/>
      <c r="AJ341" s="91">
        <f>IF('SAISIE ASL'!G341=3,L341,"")</f>
        <v>3</v>
      </c>
      <c r="AK341" s="92"/>
      <c r="AL341" s="93"/>
      <c r="AM341" s="91"/>
      <c r="AN341" s="91" t="str">
        <f>IF('SAISIE ASL'!G341=4,H341,"")</f>
        <v/>
      </c>
      <c r="AO341" s="91"/>
      <c r="AP341" s="91" t="str">
        <f>IF('SAISIE ASL'!G341=4,J341,"")</f>
        <v/>
      </c>
      <c r="AQ341" s="91"/>
      <c r="AR341" s="91" t="str">
        <f>IF('SAISIE ASL'!G341=4,L341,"")</f>
        <v/>
      </c>
      <c r="AS341" s="92"/>
      <c r="AT341" s="93"/>
      <c r="AU341" s="89"/>
      <c r="AV341" s="91" t="str">
        <f>IF('SAISIE ASL'!G341=5,H341,"")</f>
        <v/>
      </c>
      <c r="AW341" s="91"/>
      <c r="AX341" s="91" t="str">
        <f>IF('SAISIE ASL'!G341=5,J341,"")</f>
        <v/>
      </c>
      <c r="AY341" s="91"/>
      <c r="AZ341" s="91" t="str">
        <f>IF('SAISIE ASL'!G341=5,L341,"")</f>
        <v/>
      </c>
      <c r="BA341" s="92"/>
      <c r="BB341" s="93"/>
      <c r="BC341" s="89"/>
      <c r="BD341" s="91" t="str">
        <f>IF('SAISIE ASL'!A341=31,H341,"")</f>
        <v/>
      </c>
      <c r="BE341" s="91"/>
      <c r="BF341" s="91" t="str">
        <f>IF('SAISIE ASL'!A341=31,J341,"")</f>
        <v/>
      </c>
      <c r="BG341" s="91"/>
      <c r="BH341" s="91" t="str">
        <f>IF('SAISIE ASL'!A341=31,L341,"")</f>
        <v/>
      </c>
      <c r="BI341" s="92"/>
      <c r="BJ341" s="93"/>
      <c r="BK341" s="94"/>
      <c r="BL341" s="91">
        <f>IF('SAISIE ASL'!A341=32,H341,"")</f>
        <v>3</v>
      </c>
      <c r="BM341" s="91"/>
      <c r="BN341" s="91">
        <f>IF('SAISIE ASL'!A341=32,J341,"")</f>
        <v>0</v>
      </c>
      <c r="BO341" s="91"/>
      <c r="BP341" s="91">
        <f>IF('SAISIE ASL'!A341=32,L341,"")</f>
        <v>3</v>
      </c>
      <c r="BQ341" s="92"/>
      <c r="BR341" s="93"/>
      <c r="BS341" s="85"/>
      <c r="BT341" s="91" t="str">
        <f>IF('SAISIE ASL'!A341=33,H341,"")</f>
        <v/>
      </c>
      <c r="BU341" s="91"/>
      <c r="BV341" s="91" t="str">
        <f>IF('SAISIE ASL'!A341=33,J341,"")</f>
        <v/>
      </c>
      <c r="BW341" s="91"/>
      <c r="BX341" s="91" t="str">
        <f>IF('SAISIE ASL'!A341=33,L341,"")</f>
        <v/>
      </c>
      <c r="BY341" s="92"/>
      <c r="BZ341" s="93"/>
    </row>
    <row r="342" spans="1:78" ht="15" x14ac:dyDescent="0.2">
      <c r="A342">
        <f>'SAISIE ASL'!J342</f>
        <v>56</v>
      </c>
      <c r="B342">
        <f>'SAISIE ASL'!K342</f>
        <v>294</v>
      </c>
      <c r="C342" t="str">
        <f>'SAISIE ASL'!L342</f>
        <v>Le mobilier et la vaisselle de la petite restauration sont en bon état.</v>
      </c>
      <c r="D342">
        <f>'SAISIE ASL'!M342</f>
        <v>3</v>
      </c>
      <c r="E342" t="str">
        <f>'SAISIE ASL'!N342</f>
        <v>Très Satisfaisant</v>
      </c>
      <c r="F342" s="89">
        <f>'SAISIE ASL'!M342</f>
        <v>3</v>
      </c>
      <c r="G342" s="89">
        <f>IF('SAISIE ASL'!N342="Très Satisfaisant",1,IF('SAISIE ASL'!N342="Satisfaisant",0.75,IF('SAISIE ASL'!N342="Insatisfaisant",0.25,IF('SAISIE ASL'!N342="Très Insatisfaisant",0,IF('SAISIE ASL'!N342="Non Mesuré","",0)))))</f>
        <v>1</v>
      </c>
      <c r="H342" s="89">
        <f>IF('SAISIE ASL'!N342&lt;&gt;"Non Mesuré",F342*G342,"")</f>
        <v>3</v>
      </c>
      <c r="I342" s="89"/>
      <c r="J342" s="89">
        <f>IF('SAISIE ASL'!N342="Non Mesuré",F342,0)</f>
        <v>0</v>
      </c>
      <c r="K342" s="89"/>
      <c r="L342" s="89">
        <f t="shared" si="24"/>
        <v>3</v>
      </c>
      <c r="M342" s="89"/>
      <c r="N342" s="90"/>
      <c r="O342" s="90"/>
      <c r="P342" s="91" t="str">
        <f>IF('SAISIE ASL'!G342=1,H342,"")</f>
        <v/>
      </c>
      <c r="Q342" s="91"/>
      <c r="R342" s="91" t="str">
        <f>IF('SAISIE ASL'!G342=1,J342,"")</f>
        <v/>
      </c>
      <c r="S342" s="91"/>
      <c r="T342" s="91" t="str">
        <f>IF('SAISIE ASL'!G342=1,L342,"")</f>
        <v/>
      </c>
      <c r="U342" s="92"/>
      <c r="V342" s="93"/>
      <c r="W342" s="91"/>
      <c r="X342" s="91" t="str">
        <f>IF('SAISIE ASL'!G342=2,H342,"")</f>
        <v/>
      </c>
      <c r="Y342" s="91"/>
      <c r="Z342" s="91" t="str">
        <f>IF('SAISIE ASL'!G342=2,J342,"")</f>
        <v/>
      </c>
      <c r="AA342" s="91"/>
      <c r="AB342" s="91" t="str">
        <f>IF('SAISIE ASL'!G342=2,L342,"")</f>
        <v/>
      </c>
      <c r="AC342" s="92"/>
      <c r="AD342" s="93"/>
      <c r="AE342" s="91"/>
      <c r="AF342" s="91">
        <f>IF('SAISIE ASL'!G342=3,H342,"")</f>
        <v>3</v>
      </c>
      <c r="AG342" s="91"/>
      <c r="AH342" s="91">
        <f>IF('SAISIE ASL'!G342=3,J342,"")</f>
        <v>0</v>
      </c>
      <c r="AI342" s="91"/>
      <c r="AJ342" s="91">
        <f>IF('SAISIE ASL'!G342=3,L342,"")</f>
        <v>3</v>
      </c>
      <c r="AK342" s="92"/>
      <c r="AL342" s="93"/>
      <c r="AM342" s="91"/>
      <c r="AN342" s="91" t="str">
        <f>IF('SAISIE ASL'!G342=4,H342,"")</f>
        <v/>
      </c>
      <c r="AO342" s="91"/>
      <c r="AP342" s="91" t="str">
        <f>IF('SAISIE ASL'!G342=4,J342,"")</f>
        <v/>
      </c>
      <c r="AQ342" s="91"/>
      <c r="AR342" s="91" t="str">
        <f>IF('SAISIE ASL'!G342=4,L342,"")</f>
        <v/>
      </c>
      <c r="AS342" s="92"/>
      <c r="AT342" s="93"/>
      <c r="AU342" s="89"/>
      <c r="AV342" s="91" t="str">
        <f>IF('SAISIE ASL'!G342=5,H342,"")</f>
        <v/>
      </c>
      <c r="AW342" s="91"/>
      <c r="AX342" s="91" t="str">
        <f>IF('SAISIE ASL'!G342=5,J342,"")</f>
        <v/>
      </c>
      <c r="AY342" s="91"/>
      <c r="AZ342" s="91" t="str">
        <f>IF('SAISIE ASL'!G342=5,L342,"")</f>
        <v/>
      </c>
      <c r="BA342" s="92"/>
      <c r="BB342" s="93"/>
      <c r="BC342" s="89"/>
      <c r="BD342" s="91" t="str">
        <f>IF('SAISIE ASL'!A342=31,H342,"")</f>
        <v/>
      </c>
      <c r="BE342" s="91"/>
      <c r="BF342" s="91" t="str">
        <f>IF('SAISIE ASL'!A342=31,J342,"")</f>
        <v/>
      </c>
      <c r="BG342" s="91"/>
      <c r="BH342" s="91" t="str">
        <f>IF('SAISIE ASL'!A342=31,L342,"")</f>
        <v/>
      </c>
      <c r="BI342" s="92"/>
      <c r="BJ342" s="93"/>
      <c r="BK342" s="94"/>
      <c r="BL342" s="91">
        <f>IF('SAISIE ASL'!A342=32,H342,"")</f>
        <v>3</v>
      </c>
      <c r="BM342" s="91"/>
      <c r="BN342" s="91">
        <f>IF('SAISIE ASL'!A342=32,J342,"")</f>
        <v>0</v>
      </c>
      <c r="BO342" s="91"/>
      <c r="BP342" s="91">
        <f>IF('SAISIE ASL'!A342=32,L342,"")</f>
        <v>3</v>
      </c>
      <c r="BQ342" s="92"/>
      <c r="BR342" s="93"/>
      <c r="BS342" s="85"/>
      <c r="BT342" s="91" t="str">
        <f>IF('SAISIE ASL'!A342=33,H342,"")</f>
        <v/>
      </c>
      <c r="BU342" s="91"/>
      <c r="BV342" s="91" t="str">
        <f>IF('SAISIE ASL'!A342=33,J342,"")</f>
        <v/>
      </c>
      <c r="BW342" s="91"/>
      <c r="BX342" s="91" t="str">
        <f>IF('SAISIE ASL'!A342=33,L342,"")</f>
        <v/>
      </c>
      <c r="BY342" s="92"/>
      <c r="BZ342" s="93"/>
    </row>
    <row r="343" spans="1:78" ht="15" x14ac:dyDescent="0.2">
      <c r="A343">
        <f>'SAISIE ASL'!J343</f>
        <v>56</v>
      </c>
      <c r="B343">
        <f>'SAISIE ASL'!K343</f>
        <v>295</v>
      </c>
      <c r="C343" t="str">
        <f>'SAISIE ASL'!L343</f>
        <v>Le mobilier et la vaisselle de la petite restauration sont propres.</v>
      </c>
      <c r="D343">
        <f>'SAISIE ASL'!M343</f>
        <v>3</v>
      </c>
      <c r="E343" t="str">
        <f>'SAISIE ASL'!N343</f>
        <v>Très Satisfaisant</v>
      </c>
      <c r="F343" s="89">
        <f>'SAISIE ASL'!M343</f>
        <v>3</v>
      </c>
      <c r="G343" s="89">
        <f>IF('SAISIE ASL'!N343="Très Satisfaisant",1,IF('SAISIE ASL'!N343="Satisfaisant",0.75,IF('SAISIE ASL'!N343="Insatisfaisant",0.25,IF('SAISIE ASL'!N343="Très Insatisfaisant",0,IF('SAISIE ASL'!N343="Non Mesuré","",0)))))</f>
        <v>1</v>
      </c>
      <c r="H343" s="89">
        <f>IF('SAISIE ASL'!N343&lt;&gt;"Non Mesuré",F343*G343,"")</f>
        <v>3</v>
      </c>
      <c r="I343" s="89"/>
      <c r="J343" s="89">
        <f>IF('SAISIE ASL'!N343="Non Mesuré",F343,0)</f>
        <v>0</v>
      </c>
      <c r="K343" s="89"/>
      <c r="L343" s="89">
        <f t="shared" si="24"/>
        <v>3</v>
      </c>
      <c r="M343" s="89"/>
      <c r="N343" s="90"/>
      <c r="O343" s="90"/>
      <c r="P343" s="91" t="str">
        <f>IF('SAISIE ASL'!G343=1,H343,"")</f>
        <v/>
      </c>
      <c r="Q343" s="91"/>
      <c r="R343" s="91" t="str">
        <f>IF('SAISIE ASL'!G343=1,J343,"")</f>
        <v/>
      </c>
      <c r="S343" s="91"/>
      <c r="T343" s="91" t="str">
        <f>IF('SAISIE ASL'!G343=1,L343,"")</f>
        <v/>
      </c>
      <c r="U343" s="92"/>
      <c r="V343" s="93"/>
      <c r="W343" s="91"/>
      <c r="X343" s="91" t="str">
        <f>IF('SAISIE ASL'!G343=2,H343,"")</f>
        <v/>
      </c>
      <c r="Y343" s="91"/>
      <c r="Z343" s="91" t="str">
        <f>IF('SAISIE ASL'!G343=2,J343,"")</f>
        <v/>
      </c>
      <c r="AA343" s="91"/>
      <c r="AB343" s="91" t="str">
        <f>IF('SAISIE ASL'!G343=2,L343,"")</f>
        <v/>
      </c>
      <c r="AC343" s="92"/>
      <c r="AD343" s="93"/>
      <c r="AE343" s="91"/>
      <c r="AF343" s="91">
        <f>IF('SAISIE ASL'!G343=3,H343,"")</f>
        <v>3</v>
      </c>
      <c r="AG343" s="91"/>
      <c r="AH343" s="91">
        <f>IF('SAISIE ASL'!G343=3,J343,"")</f>
        <v>0</v>
      </c>
      <c r="AI343" s="91"/>
      <c r="AJ343" s="91">
        <f>IF('SAISIE ASL'!G343=3,L343,"")</f>
        <v>3</v>
      </c>
      <c r="AK343" s="92"/>
      <c r="AL343" s="93"/>
      <c r="AM343" s="91"/>
      <c r="AN343" s="91" t="str">
        <f>IF('SAISIE ASL'!G343=4,H343,"")</f>
        <v/>
      </c>
      <c r="AO343" s="91"/>
      <c r="AP343" s="91" t="str">
        <f>IF('SAISIE ASL'!G343=4,J343,"")</f>
        <v/>
      </c>
      <c r="AQ343" s="91"/>
      <c r="AR343" s="91" t="str">
        <f>IF('SAISIE ASL'!G343=4,L343,"")</f>
        <v/>
      </c>
      <c r="AS343" s="92"/>
      <c r="AT343" s="93"/>
      <c r="AU343" s="89"/>
      <c r="AV343" s="91" t="str">
        <f>IF('SAISIE ASL'!G343=5,H343,"")</f>
        <v/>
      </c>
      <c r="AW343" s="91"/>
      <c r="AX343" s="91" t="str">
        <f>IF('SAISIE ASL'!G343=5,J343,"")</f>
        <v/>
      </c>
      <c r="AY343" s="91"/>
      <c r="AZ343" s="91" t="str">
        <f>IF('SAISIE ASL'!G343=5,L343,"")</f>
        <v/>
      </c>
      <c r="BA343" s="92"/>
      <c r="BB343" s="93"/>
      <c r="BC343" s="89"/>
      <c r="BD343" s="91">
        <f>IF('SAISIE ASL'!A343=31,H343,"")</f>
        <v>3</v>
      </c>
      <c r="BE343" s="91"/>
      <c r="BF343" s="91">
        <f>IF('SAISIE ASL'!A343=31,J343,"")</f>
        <v>0</v>
      </c>
      <c r="BG343" s="91"/>
      <c r="BH343" s="91">
        <f>IF('SAISIE ASL'!A343=31,L343,"")</f>
        <v>3</v>
      </c>
      <c r="BI343" s="92"/>
      <c r="BJ343" s="93"/>
      <c r="BK343" s="94"/>
      <c r="BL343" s="91" t="str">
        <f>IF('SAISIE ASL'!A343=32,H343,"")</f>
        <v/>
      </c>
      <c r="BM343" s="91"/>
      <c r="BN343" s="91" t="str">
        <f>IF('SAISIE ASL'!A343=32,J343,"")</f>
        <v/>
      </c>
      <c r="BO343" s="91"/>
      <c r="BP343" s="91" t="str">
        <f>IF('SAISIE ASL'!A343=32,L343,"")</f>
        <v/>
      </c>
      <c r="BQ343" s="92"/>
      <c r="BR343" s="93"/>
      <c r="BS343" s="85"/>
      <c r="BT343" s="91" t="str">
        <f>IF('SAISIE ASL'!A343=33,H343,"")</f>
        <v/>
      </c>
      <c r="BU343" s="91"/>
      <c r="BV343" s="91" t="str">
        <f>IF('SAISIE ASL'!A343=33,J343,"")</f>
        <v/>
      </c>
      <c r="BW343" s="91"/>
      <c r="BX343" s="91" t="str">
        <f>IF('SAISIE ASL'!A343=33,L343,"")</f>
        <v/>
      </c>
      <c r="BY343" s="92"/>
      <c r="BZ343" s="93"/>
    </row>
    <row r="344" spans="1:78" ht="15" x14ac:dyDescent="0.2">
      <c r="A344">
        <f>'SAISIE ASL'!J344</f>
        <v>57</v>
      </c>
      <c r="B344">
        <f>'SAISIE ASL'!K344</f>
        <v>296</v>
      </c>
      <c r="C344" t="str">
        <f>'SAISIE ASL'!L344</f>
        <v>Le personnel est souriant, accueillant et prend rapidement en charge le client.</v>
      </c>
      <c r="D344">
        <f>'SAISIE ASL'!M344</f>
        <v>3</v>
      </c>
      <c r="E344" t="str">
        <f>'SAISIE ASL'!N344</f>
        <v>Très Satisfaisant</v>
      </c>
      <c r="F344" s="89">
        <f>'SAISIE ASL'!M344</f>
        <v>3</v>
      </c>
      <c r="G344" s="89">
        <f>IF('SAISIE ASL'!N344="Très Satisfaisant",1,IF('SAISIE ASL'!N344="Satisfaisant",0.75,IF('SAISIE ASL'!N344="Insatisfaisant",0.25,IF('SAISIE ASL'!N344="Très Insatisfaisant",0,IF('SAISIE ASL'!N344="Non Mesuré","",0)))))</f>
        <v>1</v>
      </c>
      <c r="H344" s="89">
        <f>IF('SAISIE ASL'!N344&lt;&gt;"Non Mesuré",F344*G344,"")</f>
        <v>3</v>
      </c>
      <c r="I344" s="89"/>
      <c r="J344" s="89">
        <f>IF('SAISIE ASL'!N344="Non Mesuré",F344,0)</f>
        <v>0</v>
      </c>
      <c r="K344" s="89"/>
      <c r="L344" s="89">
        <f t="shared" si="24"/>
        <v>3</v>
      </c>
      <c r="M344" s="89"/>
      <c r="N344" s="90"/>
      <c r="O344" s="90"/>
      <c r="P344" s="91" t="str">
        <f>IF('SAISIE ASL'!G344=1,H344,"")</f>
        <v/>
      </c>
      <c r="Q344" s="91"/>
      <c r="R344" s="91" t="str">
        <f>IF('SAISIE ASL'!G344=1,J344,"")</f>
        <v/>
      </c>
      <c r="S344" s="91"/>
      <c r="T344" s="91" t="str">
        <f>IF('SAISIE ASL'!G344=1,L344,"")</f>
        <v/>
      </c>
      <c r="U344" s="92"/>
      <c r="V344" s="93"/>
      <c r="W344" s="91"/>
      <c r="X344" s="91">
        <f>IF('SAISIE ASL'!G344=2,H344,"")</f>
        <v>3</v>
      </c>
      <c r="Y344" s="91"/>
      <c r="Z344" s="91">
        <f>IF('SAISIE ASL'!G344=2,J344,"")</f>
        <v>0</v>
      </c>
      <c r="AA344" s="91"/>
      <c r="AB344" s="91">
        <f>IF('SAISIE ASL'!G344=2,L344,"")</f>
        <v>3</v>
      </c>
      <c r="AC344" s="92"/>
      <c r="AD344" s="93"/>
      <c r="AE344" s="91"/>
      <c r="AF344" s="91" t="str">
        <f>IF('SAISIE ASL'!G344=3,H344,"")</f>
        <v/>
      </c>
      <c r="AG344" s="91"/>
      <c r="AH344" s="91" t="str">
        <f>IF('SAISIE ASL'!G344=3,J344,"")</f>
        <v/>
      </c>
      <c r="AI344" s="91"/>
      <c r="AJ344" s="91" t="str">
        <f>IF('SAISIE ASL'!G344=3,L344,"")</f>
        <v/>
      </c>
      <c r="AK344" s="92"/>
      <c r="AL344" s="93"/>
      <c r="AM344" s="91"/>
      <c r="AN344" s="91" t="str">
        <f>IF('SAISIE ASL'!G344=4,H344,"")</f>
        <v/>
      </c>
      <c r="AO344" s="91"/>
      <c r="AP344" s="91" t="str">
        <f>IF('SAISIE ASL'!G344=4,J344,"")</f>
        <v/>
      </c>
      <c r="AQ344" s="91"/>
      <c r="AR344" s="91" t="str">
        <f>IF('SAISIE ASL'!G344=4,L344,"")</f>
        <v/>
      </c>
      <c r="AS344" s="92"/>
      <c r="AT344" s="93"/>
      <c r="AU344" s="89"/>
      <c r="AV344" s="91" t="str">
        <f>IF('SAISIE ASL'!G344=5,H344,"")</f>
        <v/>
      </c>
      <c r="AW344" s="91"/>
      <c r="AX344" s="91" t="str">
        <f>IF('SAISIE ASL'!G344=5,J344,"")</f>
        <v/>
      </c>
      <c r="AY344" s="91"/>
      <c r="AZ344" s="91" t="str">
        <f>IF('SAISIE ASL'!G344=5,L344,"")</f>
        <v/>
      </c>
      <c r="BA344" s="92"/>
      <c r="BB344" s="93"/>
      <c r="BC344" s="89"/>
      <c r="BD344" s="91" t="str">
        <f>IF('SAISIE ASL'!A344=31,H344,"")</f>
        <v/>
      </c>
      <c r="BE344" s="91"/>
      <c r="BF344" s="91" t="str">
        <f>IF('SAISIE ASL'!A344=31,J344,"")</f>
        <v/>
      </c>
      <c r="BG344" s="91"/>
      <c r="BH344" s="91" t="str">
        <f>IF('SAISIE ASL'!A344=31,L344,"")</f>
        <v/>
      </c>
      <c r="BI344" s="92"/>
      <c r="BJ344" s="93"/>
      <c r="BK344" s="94"/>
      <c r="BL344" s="91" t="str">
        <f>IF('SAISIE ASL'!A344=32,H344,"")</f>
        <v/>
      </c>
      <c r="BM344" s="91"/>
      <c r="BN344" s="91" t="str">
        <f>IF('SAISIE ASL'!A344=32,J344,"")</f>
        <v/>
      </c>
      <c r="BO344" s="91"/>
      <c r="BP344" s="91" t="str">
        <f>IF('SAISIE ASL'!A344=32,L344,"")</f>
        <v/>
      </c>
      <c r="BQ344" s="92"/>
      <c r="BR344" s="93"/>
      <c r="BS344" s="85"/>
      <c r="BT344" s="91" t="str">
        <f>IF('SAISIE ASL'!A344=33,H344,"")</f>
        <v/>
      </c>
      <c r="BU344" s="91"/>
      <c r="BV344" s="91" t="str">
        <f>IF('SAISIE ASL'!A344=33,J344,"")</f>
        <v/>
      </c>
      <c r="BW344" s="91"/>
      <c r="BX344" s="91" t="str">
        <f>IF('SAISIE ASL'!A344=33,L344,"")</f>
        <v/>
      </c>
      <c r="BY344" s="92"/>
      <c r="BZ344" s="93"/>
    </row>
    <row r="345" spans="1:78" ht="15" x14ac:dyDescent="0.2">
      <c r="A345">
        <f>'SAISIE ASL'!J345</f>
        <v>72</v>
      </c>
      <c r="B345">
        <f>'SAISIE ASL'!K345</f>
        <v>297</v>
      </c>
      <c r="C345" t="str">
        <f>'SAISIE ASL'!L345</f>
        <v xml:space="preserve">Il existe un choix varié de produits </v>
      </c>
      <c r="D345">
        <f>'SAISIE ASL'!M345</f>
        <v>1</v>
      </c>
      <c r="E345" t="str">
        <f>'SAISIE ASL'!N345</f>
        <v>OUI</v>
      </c>
      <c r="F345" s="89">
        <f>'SAISIE ASL'!M345</f>
        <v>1</v>
      </c>
      <c r="G345" s="89">
        <f>IF('SAISIE ASL'!N345="OUI",1,IF('SAISIE ASL'!N345="NON",0,IF('SAISIE ASL'!N345="Non Mesuré","",0)))</f>
        <v>1</v>
      </c>
      <c r="H345" s="89">
        <f>IF('SAISIE ASL'!N345&lt;&gt;"Non Mesuré",F345*G345,"")</f>
        <v>1</v>
      </c>
      <c r="I345" s="89"/>
      <c r="J345" s="89">
        <f>IF('SAISIE ASL'!N345="Non Mesuré",F345,0)</f>
        <v>0</v>
      </c>
      <c r="K345" s="89"/>
      <c r="L345" s="89">
        <f t="shared" si="24"/>
        <v>1</v>
      </c>
      <c r="M345" s="89"/>
      <c r="N345" s="90"/>
      <c r="O345" s="90"/>
      <c r="P345" s="91" t="str">
        <f>IF('SAISIE ASL'!G345=1,H345,"")</f>
        <v/>
      </c>
      <c r="Q345" s="91"/>
      <c r="R345" s="91" t="str">
        <f>IF('SAISIE ASL'!G345=1,J345,"")</f>
        <v/>
      </c>
      <c r="S345" s="91"/>
      <c r="T345" s="91" t="str">
        <f>IF('SAISIE ASL'!G345=1,L345,"")</f>
        <v/>
      </c>
      <c r="U345" s="92"/>
      <c r="V345" s="93"/>
      <c r="W345" s="91"/>
      <c r="X345" s="91" t="str">
        <f>IF('SAISIE ASL'!G345=2,H345,"")</f>
        <v/>
      </c>
      <c r="Y345" s="91"/>
      <c r="Z345" s="91" t="str">
        <f>IF('SAISIE ASL'!G345=2,J345,"")</f>
        <v/>
      </c>
      <c r="AA345" s="91"/>
      <c r="AB345" s="91" t="str">
        <f>IF('SAISIE ASL'!G345=2,L345,"")</f>
        <v/>
      </c>
      <c r="AC345" s="92"/>
      <c r="AD345" s="93"/>
      <c r="AE345" s="91"/>
      <c r="AF345" s="91" t="str">
        <f>IF('SAISIE ASL'!G345=3,H345,"")</f>
        <v/>
      </c>
      <c r="AG345" s="91"/>
      <c r="AH345" s="91" t="str">
        <f>IF('SAISIE ASL'!G345=3,J345,"")</f>
        <v/>
      </c>
      <c r="AI345" s="91"/>
      <c r="AJ345" s="91" t="str">
        <f>IF('SAISIE ASL'!G345=3,L345,"")</f>
        <v/>
      </c>
      <c r="AK345" s="92"/>
      <c r="AL345" s="93"/>
      <c r="AM345" s="91"/>
      <c r="AN345" s="91" t="str">
        <f>IF('SAISIE ASL'!G345=4,H345,"")</f>
        <v/>
      </c>
      <c r="AO345" s="91"/>
      <c r="AP345" s="91" t="str">
        <f>IF('SAISIE ASL'!G345=4,J345,"")</f>
        <v/>
      </c>
      <c r="AQ345" s="91"/>
      <c r="AR345" s="91" t="str">
        <f>IF('SAISIE ASL'!G345=4,L345,"")</f>
        <v/>
      </c>
      <c r="AS345" s="92"/>
      <c r="AT345" s="93"/>
      <c r="AU345" s="89"/>
      <c r="AV345" s="91">
        <f>IF('SAISIE ASL'!G345=5,H345,"")</f>
        <v>1</v>
      </c>
      <c r="AW345" s="91"/>
      <c r="AX345" s="91">
        <f>IF('SAISIE ASL'!G345=5,J345,"")</f>
        <v>0</v>
      </c>
      <c r="AY345" s="91"/>
      <c r="AZ345" s="91">
        <f>IF('SAISIE ASL'!G345=5,L345,"")</f>
        <v>1</v>
      </c>
      <c r="BA345" s="92"/>
      <c r="BB345" s="93"/>
      <c r="BC345" s="89"/>
      <c r="BD345" s="91" t="str">
        <f>IF('SAISIE ASL'!A345=31,H345,"")</f>
        <v/>
      </c>
      <c r="BE345" s="91"/>
      <c r="BF345" s="91" t="str">
        <f>IF('SAISIE ASL'!A345=31,J345,"")</f>
        <v/>
      </c>
      <c r="BG345" s="91"/>
      <c r="BH345" s="91" t="str">
        <f>IF('SAISIE ASL'!A345=31,L345,"")</f>
        <v/>
      </c>
      <c r="BI345" s="92"/>
      <c r="BJ345" s="93"/>
      <c r="BK345" s="94"/>
      <c r="BL345" s="91" t="str">
        <f>IF('SAISIE ASL'!A345=32,H345,"")</f>
        <v/>
      </c>
      <c r="BM345" s="91"/>
      <c r="BN345" s="91" t="str">
        <f>IF('SAISIE ASL'!A345=32,J345,"")</f>
        <v/>
      </c>
      <c r="BO345" s="91"/>
      <c r="BP345" s="91" t="str">
        <f>IF('SAISIE ASL'!A345=32,L345,"")</f>
        <v/>
      </c>
      <c r="BQ345" s="92"/>
      <c r="BR345" s="93"/>
      <c r="BS345" s="85"/>
      <c r="BT345" s="91" t="str">
        <f>IF('SAISIE ASL'!A345=33,H345,"")</f>
        <v/>
      </c>
      <c r="BU345" s="91"/>
      <c r="BV345" s="91" t="str">
        <f>IF('SAISIE ASL'!A345=33,J345,"")</f>
        <v/>
      </c>
      <c r="BW345" s="91"/>
      <c r="BX345" s="91" t="str">
        <f>IF('SAISIE ASL'!A345=33,L345,"")</f>
        <v/>
      </c>
      <c r="BY345" s="92"/>
      <c r="BZ345" s="93"/>
    </row>
    <row r="346" spans="1:78" ht="15" x14ac:dyDescent="0.2">
      <c r="A346">
        <f>'SAISIE ASL'!J346</f>
        <v>200</v>
      </c>
      <c r="B346">
        <f>'SAISIE ASL'!K346</f>
        <v>298</v>
      </c>
      <c r="C346" t="str">
        <f>'SAISIE ASL'!L346</f>
        <v xml:space="preserve">Le personnel de la petite restauration est capable d'assurer la prise en charge de la clientèle dans une langue étrangère. </v>
      </c>
      <c r="D346">
        <f>'SAISIE ASL'!M346</f>
        <v>3</v>
      </c>
      <c r="E346" t="str">
        <f>'SAISIE ASL'!N346</f>
        <v>OUI</v>
      </c>
      <c r="F346" s="89">
        <f>'SAISIE ASL'!M346</f>
        <v>3</v>
      </c>
      <c r="G346" s="89">
        <f>IF('SAISIE ASL'!N346="OUI",1,IF('SAISIE ASL'!N346="NON",0,IF('SAISIE ASL'!N346="Non Mesuré","",0)))</f>
        <v>1</v>
      </c>
      <c r="H346" s="89">
        <f>IF('SAISIE ASL'!N346&lt;&gt;"Non Mesuré",F346*G346,"")</f>
        <v>3</v>
      </c>
      <c r="I346" s="89"/>
      <c r="J346" s="89">
        <f>IF('SAISIE ASL'!N346="Non Mesuré",F346,0)</f>
        <v>0</v>
      </c>
      <c r="K346" s="89"/>
      <c r="L346" s="89">
        <f t="shared" si="24"/>
        <v>3</v>
      </c>
      <c r="M346" s="89"/>
      <c r="N346" s="90"/>
      <c r="O346" s="90"/>
      <c r="P346" s="91" t="str">
        <f>IF('SAISIE ASL'!G346=1,H346,"")</f>
        <v/>
      </c>
      <c r="Q346" s="91"/>
      <c r="R346" s="91" t="str">
        <f>IF('SAISIE ASL'!G346=1,J346,"")</f>
        <v/>
      </c>
      <c r="S346" s="91"/>
      <c r="T346" s="91" t="str">
        <f>IF('SAISIE ASL'!G346=1,L346,"")</f>
        <v/>
      </c>
      <c r="U346" s="92"/>
      <c r="V346" s="93"/>
      <c r="W346" s="91"/>
      <c r="X346" s="91">
        <f>IF('SAISIE ASL'!G346=2,H346,"")</f>
        <v>3</v>
      </c>
      <c r="Y346" s="91"/>
      <c r="Z346" s="91">
        <f>IF('SAISIE ASL'!G346=2,J346,"")</f>
        <v>0</v>
      </c>
      <c r="AA346" s="91"/>
      <c r="AB346" s="91">
        <f>IF('SAISIE ASL'!G346=2,L346,"")</f>
        <v>3</v>
      </c>
      <c r="AC346" s="92"/>
      <c r="AD346" s="93"/>
      <c r="AE346" s="91"/>
      <c r="AF346" s="91" t="str">
        <f>IF('SAISIE ASL'!G346=3,H346,"")</f>
        <v/>
      </c>
      <c r="AG346" s="91"/>
      <c r="AH346" s="91" t="str">
        <f>IF('SAISIE ASL'!G346=3,J346,"")</f>
        <v/>
      </c>
      <c r="AI346" s="91"/>
      <c r="AJ346" s="91" t="str">
        <f>IF('SAISIE ASL'!G346=3,L346,"")</f>
        <v/>
      </c>
      <c r="AK346" s="92"/>
      <c r="AL346" s="93"/>
      <c r="AM346" s="91"/>
      <c r="AN346" s="91" t="str">
        <f>IF('SAISIE ASL'!G346=4,H346,"")</f>
        <v/>
      </c>
      <c r="AO346" s="91"/>
      <c r="AP346" s="91" t="str">
        <f>IF('SAISIE ASL'!G346=4,J346,"")</f>
        <v/>
      </c>
      <c r="AQ346" s="91"/>
      <c r="AR346" s="91" t="str">
        <f>IF('SAISIE ASL'!G346=4,L346,"")</f>
        <v/>
      </c>
      <c r="AS346" s="92"/>
      <c r="AT346" s="93"/>
      <c r="AU346" s="89"/>
      <c r="AV346" s="91" t="str">
        <f>IF('SAISIE ASL'!G346=5,H346,"")</f>
        <v/>
      </c>
      <c r="AW346" s="91"/>
      <c r="AX346" s="91" t="str">
        <f>IF('SAISIE ASL'!G346=5,J346,"")</f>
        <v/>
      </c>
      <c r="AY346" s="91"/>
      <c r="AZ346" s="91" t="str">
        <f>IF('SAISIE ASL'!G346=5,L346,"")</f>
        <v/>
      </c>
      <c r="BA346" s="92"/>
      <c r="BB346" s="93"/>
      <c r="BC346" s="89"/>
      <c r="BD346" s="91" t="str">
        <f>IF('SAISIE ASL'!A346=31,H346,"")</f>
        <v/>
      </c>
      <c r="BE346" s="91"/>
      <c r="BF346" s="91" t="str">
        <f>IF('SAISIE ASL'!A346=31,J346,"")</f>
        <v/>
      </c>
      <c r="BG346" s="91"/>
      <c r="BH346" s="91" t="str">
        <f>IF('SAISIE ASL'!A346=31,L346,"")</f>
        <v/>
      </c>
      <c r="BI346" s="92"/>
      <c r="BJ346" s="93"/>
      <c r="BK346" s="94"/>
      <c r="BL346" s="91" t="str">
        <f>IF('SAISIE ASL'!A346=32,H346,"")</f>
        <v/>
      </c>
      <c r="BM346" s="91"/>
      <c r="BN346" s="91" t="str">
        <f>IF('SAISIE ASL'!A346=32,J346,"")</f>
        <v/>
      </c>
      <c r="BO346" s="91"/>
      <c r="BP346" s="91" t="str">
        <f>IF('SAISIE ASL'!A346=32,L346,"")</f>
        <v/>
      </c>
      <c r="BQ346" s="92"/>
      <c r="BR346" s="93"/>
      <c r="BS346" s="85"/>
      <c r="BT346" s="91" t="str">
        <f>IF('SAISIE ASL'!A346=33,H346,"")</f>
        <v/>
      </c>
      <c r="BU346" s="91"/>
      <c r="BV346" s="91" t="str">
        <f>IF('SAISIE ASL'!A346=33,J346,"")</f>
        <v/>
      </c>
      <c r="BW346" s="91"/>
      <c r="BX346" s="91" t="str">
        <f>IF('SAISIE ASL'!A346=33,L346,"")</f>
        <v/>
      </c>
      <c r="BY346" s="92"/>
      <c r="BZ346" s="93"/>
    </row>
    <row r="347" spans="1:78" ht="15" x14ac:dyDescent="0.2">
      <c r="A347">
        <f>'SAISIE ASL'!J347</f>
        <v>90</v>
      </c>
      <c r="B347">
        <f>'SAISIE ASL'!K347</f>
        <v>299</v>
      </c>
      <c r="C347" t="str">
        <f>'SAISIE ASL'!L347</f>
        <v xml:space="preserve">Le personnel de la petite restauration est capable d'assurer la prise en charge de la clientèle dans une deuxième langue étrangère. </v>
      </c>
      <c r="D347">
        <f>'SAISIE ASL'!M347</f>
        <v>3</v>
      </c>
      <c r="E347" t="str">
        <f>'SAISIE ASL'!N347</f>
        <v>OUI</v>
      </c>
      <c r="F347" s="89">
        <f>'SAISIE ASL'!M347</f>
        <v>3</v>
      </c>
      <c r="G347" s="89">
        <f>IF('SAISIE ASL'!N347="OUI",1,IF('SAISIE ASL'!N347="NON",0,IF('SAISIE ASL'!N347="Non Mesuré","",0)))</f>
        <v>1</v>
      </c>
      <c r="H347" s="89">
        <f>IF('SAISIE ASL'!N347&lt;&gt;"Non Mesuré",F347*G347,"")</f>
        <v>3</v>
      </c>
      <c r="I347" s="89"/>
      <c r="J347" s="89">
        <f>IF('SAISIE ASL'!N347="Non Mesuré",F347,0)</f>
        <v>0</v>
      </c>
      <c r="K347" s="89"/>
      <c r="L347" s="89">
        <f t="shared" si="24"/>
        <v>3</v>
      </c>
      <c r="M347" s="89"/>
      <c r="N347" s="90"/>
      <c r="O347" s="90"/>
      <c r="P347" s="91" t="str">
        <f>IF('SAISIE ASL'!G347=1,H347,"")</f>
        <v/>
      </c>
      <c r="Q347" s="91"/>
      <c r="R347" s="91" t="str">
        <f>IF('SAISIE ASL'!G347=1,J347,"")</f>
        <v/>
      </c>
      <c r="S347" s="91"/>
      <c r="T347" s="91" t="str">
        <f>IF('SAISIE ASL'!G347=1,L347,"")</f>
        <v/>
      </c>
      <c r="U347" s="92"/>
      <c r="V347" s="93"/>
      <c r="W347" s="91"/>
      <c r="X347" s="91">
        <f>IF('SAISIE ASL'!G347=2,H347,"")</f>
        <v>3</v>
      </c>
      <c r="Y347" s="91"/>
      <c r="Z347" s="91">
        <f>IF('SAISIE ASL'!G347=2,J347,"")</f>
        <v>0</v>
      </c>
      <c r="AA347" s="91"/>
      <c r="AB347" s="91">
        <f>IF('SAISIE ASL'!G347=2,L347,"")</f>
        <v>3</v>
      </c>
      <c r="AC347" s="92"/>
      <c r="AD347" s="93"/>
      <c r="AE347" s="91"/>
      <c r="AF347" s="91" t="str">
        <f>IF('SAISIE ASL'!G347=3,H347,"")</f>
        <v/>
      </c>
      <c r="AG347" s="91"/>
      <c r="AH347" s="91" t="str">
        <f>IF('SAISIE ASL'!G347=3,J347,"")</f>
        <v/>
      </c>
      <c r="AI347" s="91"/>
      <c r="AJ347" s="91" t="str">
        <f>IF('SAISIE ASL'!G347=3,L347,"")</f>
        <v/>
      </c>
      <c r="AK347" s="92"/>
      <c r="AL347" s="93"/>
      <c r="AM347" s="91"/>
      <c r="AN347" s="91" t="str">
        <f>IF('SAISIE ASL'!G347=4,H347,"")</f>
        <v/>
      </c>
      <c r="AO347" s="91"/>
      <c r="AP347" s="91" t="str">
        <f>IF('SAISIE ASL'!G347=4,J347,"")</f>
        <v/>
      </c>
      <c r="AQ347" s="91"/>
      <c r="AR347" s="91" t="str">
        <f>IF('SAISIE ASL'!G347=4,L347,"")</f>
        <v/>
      </c>
      <c r="AS347" s="92"/>
      <c r="AT347" s="93"/>
      <c r="AU347" s="89"/>
      <c r="AV347" s="91" t="str">
        <f>IF('SAISIE ASL'!G347=5,H347,"")</f>
        <v/>
      </c>
      <c r="AW347" s="91"/>
      <c r="AX347" s="91" t="str">
        <f>IF('SAISIE ASL'!G347=5,J347,"")</f>
        <v/>
      </c>
      <c r="AY347" s="91"/>
      <c r="AZ347" s="91" t="str">
        <f>IF('SAISIE ASL'!G347=5,L347,"")</f>
        <v/>
      </c>
      <c r="BA347" s="92"/>
      <c r="BB347" s="93"/>
      <c r="BC347" s="89"/>
      <c r="BD347" s="91" t="str">
        <f>IF('SAISIE ASL'!A347=31,H347,"")</f>
        <v/>
      </c>
      <c r="BE347" s="91"/>
      <c r="BF347" s="91" t="str">
        <f>IF('SAISIE ASL'!A347=31,J347,"")</f>
        <v/>
      </c>
      <c r="BG347" s="91"/>
      <c r="BH347" s="91" t="str">
        <f>IF('SAISIE ASL'!A347=31,L347,"")</f>
        <v/>
      </c>
      <c r="BI347" s="92"/>
      <c r="BJ347" s="93"/>
      <c r="BK347" s="94"/>
      <c r="BL347" s="91" t="str">
        <f>IF('SAISIE ASL'!A347=32,H347,"")</f>
        <v/>
      </c>
      <c r="BM347" s="91"/>
      <c r="BN347" s="91" t="str">
        <f>IF('SAISIE ASL'!A347=32,J347,"")</f>
        <v/>
      </c>
      <c r="BO347" s="91"/>
      <c r="BP347" s="91" t="str">
        <f>IF('SAISIE ASL'!A347=32,L347,"")</f>
        <v/>
      </c>
      <c r="BQ347" s="92"/>
      <c r="BR347" s="93"/>
      <c r="BS347" s="85"/>
      <c r="BT347" s="91" t="str">
        <f>IF('SAISIE ASL'!A347=33,H347,"")</f>
        <v/>
      </c>
      <c r="BU347" s="91"/>
      <c r="BV347" s="91" t="str">
        <f>IF('SAISIE ASL'!A347=33,J347,"")</f>
        <v/>
      </c>
      <c r="BW347" s="91"/>
      <c r="BX347" s="91" t="str">
        <f>IF('SAISIE ASL'!A347=33,L347,"")</f>
        <v/>
      </c>
      <c r="BY347" s="92"/>
      <c r="BZ347" s="93"/>
    </row>
    <row r="348" spans="1:78" ht="15" x14ac:dyDescent="0.2">
      <c r="A348">
        <f>'SAISIE ASL'!J348</f>
        <v>0</v>
      </c>
      <c r="B348" t="str">
        <f>'SAISIE ASL'!K348</f>
        <v/>
      </c>
      <c r="C348" t="str">
        <f>'SAISIE ASL'!L348</f>
        <v>10 - LE SUIVI DE LA QUALITE ET LA FIDELISATION DU CLIENT</v>
      </c>
      <c r="D348" t="str">
        <f>'SAISIE ASL'!M348</f>
        <v>Pts</v>
      </c>
      <c r="E348" t="str">
        <f>'SAISIE ASL'!N348</f>
        <v>Notation</v>
      </c>
      <c r="F348" s="89"/>
      <c r="G348" s="89"/>
      <c r="H348" s="89"/>
      <c r="I348" s="89">
        <f>SUM(H311:H347)</f>
        <v>68</v>
      </c>
      <c r="J348" s="89"/>
      <c r="K348" s="89">
        <f>SUM(J311:J347)</f>
        <v>0</v>
      </c>
      <c r="L348" s="89"/>
      <c r="M348" s="89">
        <f>SUM(L311:L347)</f>
        <v>68</v>
      </c>
      <c r="N348" s="90">
        <f>I348/M348</f>
        <v>1</v>
      </c>
      <c r="O348" s="90"/>
      <c r="P348" s="91"/>
      <c r="Q348" s="91"/>
      <c r="R348" s="91"/>
      <c r="S348" s="91"/>
      <c r="T348" s="91"/>
      <c r="U348" s="92"/>
      <c r="V348" s="93"/>
      <c r="W348" s="91"/>
      <c r="X348" s="91"/>
      <c r="Y348" s="91"/>
      <c r="Z348" s="91"/>
      <c r="AA348" s="91"/>
      <c r="AB348" s="91"/>
      <c r="AC348" s="92"/>
      <c r="AD348" s="93"/>
      <c r="AE348" s="91"/>
      <c r="AF348" s="91"/>
      <c r="AG348" s="91"/>
      <c r="AH348" s="91"/>
      <c r="AI348" s="91"/>
      <c r="AJ348" s="91"/>
      <c r="AK348" s="92"/>
      <c r="AL348" s="93"/>
      <c r="AM348" s="91"/>
      <c r="AN348" s="91"/>
      <c r="AO348" s="91"/>
      <c r="AP348" s="91"/>
      <c r="AQ348" s="91"/>
      <c r="AR348" s="91"/>
      <c r="AS348" s="92"/>
      <c r="AT348" s="93"/>
      <c r="AU348" s="89"/>
      <c r="AV348" s="91"/>
      <c r="AW348" s="91"/>
      <c r="AX348" s="91"/>
      <c r="AY348" s="91"/>
      <c r="AZ348" s="91"/>
      <c r="BA348" s="92"/>
      <c r="BB348" s="93"/>
      <c r="BC348" s="89"/>
      <c r="BD348" s="91" t="str">
        <f>IF('SAISIE ASL'!A348=31,H348,"")</f>
        <v/>
      </c>
      <c r="BE348" s="91"/>
      <c r="BF348" s="91" t="str">
        <f>IF('SAISIE ASL'!A348=31,J348,"")</f>
        <v/>
      </c>
      <c r="BG348" s="91"/>
      <c r="BH348" s="91" t="str">
        <f>IF('SAISIE ASL'!A348=31,L348,"")</f>
        <v/>
      </c>
      <c r="BI348" s="92"/>
      <c r="BJ348" s="93"/>
      <c r="BK348" s="94"/>
      <c r="BL348" s="91" t="str">
        <f>IF('SAISIE ASL'!A348=32,H348,"")</f>
        <v/>
      </c>
      <c r="BM348" s="91"/>
      <c r="BN348" s="91" t="str">
        <f>IF('SAISIE ASL'!A348=32,J348,"")</f>
        <v/>
      </c>
      <c r="BO348" s="91"/>
      <c r="BP348" s="91" t="str">
        <f>IF('SAISIE ASL'!A348=32,L348,"")</f>
        <v/>
      </c>
      <c r="BQ348" s="92"/>
      <c r="BR348" s="93"/>
      <c r="BS348" s="85"/>
      <c r="BT348" s="91" t="str">
        <f>IF('SAISIE ASL'!A348=33,H348,"")</f>
        <v/>
      </c>
      <c r="BU348" s="91"/>
      <c r="BV348" s="91" t="str">
        <f>IF('SAISIE ASL'!A348=33,J348,"")</f>
        <v/>
      </c>
      <c r="BW348" s="91"/>
      <c r="BX348" s="91" t="str">
        <f>IF('SAISIE ASL'!A348=33,L348,"")</f>
        <v/>
      </c>
      <c r="BY348" s="92"/>
      <c r="BZ348" s="93"/>
    </row>
    <row r="349" spans="1:78" ht="15" x14ac:dyDescent="0.2">
      <c r="A349">
        <f>'SAISIE ASL'!J349</f>
        <v>0</v>
      </c>
      <c r="B349" t="str">
        <f>'SAISIE ASL'!K349</f>
        <v/>
      </c>
      <c r="C349" t="str">
        <f>'SAISIE ASL'!L349</f>
        <v>Le suivi de l'e-réputation</v>
      </c>
      <c r="D349">
        <f>'SAISIE ASL'!M349</f>
        <v>0</v>
      </c>
      <c r="E349">
        <f>'SAISIE ASL'!N349</f>
        <v>0</v>
      </c>
      <c r="F349" s="89"/>
      <c r="G349" s="89"/>
      <c r="H349" s="89"/>
      <c r="I349" s="89"/>
      <c r="J349" s="89"/>
      <c r="K349" s="89"/>
      <c r="L349" s="89"/>
      <c r="M349" s="89"/>
      <c r="N349" s="90"/>
      <c r="O349" s="90"/>
      <c r="P349" s="91"/>
      <c r="Q349" s="91"/>
      <c r="R349" s="91"/>
      <c r="S349" s="91"/>
      <c r="T349" s="91"/>
      <c r="U349" s="92"/>
      <c r="V349" s="93"/>
      <c r="W349" s="91"/>
      <c r="X349" s="91"/>
      <c r="Y349" s="91"/>
      <c r="Z349" s="91"/>
      <c r="AA349" s="91"/>
      <c r="AB349" s="91"/>
      <c r="AC349" s="92"/>
      <c r="AD349" s="93"/>
      <c r="AE349" s="91"/>
      <c r="AF349" s="91"/>
      <c r="AG349" s="91"/>
      <c r="AH349" s="91"/>
      <c r="AI349" s="91"/>
      <c r="AJ349" s="91"/>
      <c r="AK349" s="92"/>
      <c r="AL349" s="93"/>
      <c r="AM349" s="91"/>
      <c r="AN349" s="91"/>
      <c r="AO349" s="91"/>
      <c r="AP349" s="91"/>
      <c r="AQ349" s="91"/>
      <c r="AR349" s="91"/>
      <c r="AS349" s="92"/>
      <c r="AT349" s="93"/>
      <c r="AU349" s="89"/>
      <c r="AV349" s="91"/>
      <c r="AW349" s="91"/>
      <c r="AX349" s="91"/>
      <c r="AY349" s="91"/>
      <c r="AZ349" s="91"/>
      <c r="BA349" s="92"/>
      <c r="BB349" s="93"/>
      <c r="BC349" s="89"/>
      <c r="BD349" s="91" t="str">
        <f>IF('SAISIE ASL'!A349=31,H349,"")</f>
        <v/>
      </c>
      <c r="BE349" s="91"/>
      <c r="BF349" s="91" t="str">
        <f>IF('SAISIE ASL'!A349=31,J349,"")</f>
        <v/>
      </c>
      <c r="BG349" s="91"/>
      <c r="BH349" s="91" t="str">
        <f>IF('SAISIE ASL'!A349=31,L349,"")</f>
        <v/>
      </c>
      <c r="BI349" s="92"/>
      <c r="BJ349" s="93"/>
      <c r="BK349" s="94"/>
      <c r="BL349" s="91" t="str">
        <f>IF('SAISIE ASL'!A349=32,H349,"")</f>
        <v/>
      </c>
      <c r="BM349" s="91"/>
      <c r="BN349" s="91" t="str">
        <f>IF('SAISIE ASL'!A349=32,J349,"")</f>
        <v/>
      </c>
      <c r="BO349" s="91"/>
      <c r="BP349" s="91" t="str">
        <f>IF('SAISIE ASL'!A349=32,L349,"")</f>
        <v/>
      </c>
      <c r="BQ349" s="92"/>
      <c r="BR349" s="93"/>
      <c r="BS349" s="85"/>
      <c r="BT349" s="91" t="str">
        <f>IF('SAISIE ASL'!A349=33,H349,"")</f>
        <v/>
      </c>
      <c r="BU349" s="91"/>
      <c r="BV349" s="91" t="str">
        <f>IF('SAISIE ASL'!A349=33,J349,"")</f>
        <v/>
      </c>
      <c r="BW349" s="91"/>
      <c r="BX349" s="91" t="str">
        <f>IF('SAISIE ASL'!A349=33,L349,"")</f>
        <v/>
      </c>
      <c r="BY349" s="92"/>
      <c r="BZ349" s="93"/>
    </row>
    <row r="350" spans="1:78" ht="15" x14ac:dyDescent="0.2">
      <c r="A350">
        <f>'SAISIE ASL'!J350</f>
        <v>100</v>
      </c>
      <c r="B350">
        <f>'SAISIE ASL'!K350</f>
        <v>300</v>
      </c>
      <c r="C350" t="str">
        <f>'SAISIE ASL'!L350</f>
        <v>L'établissement prend connaissance des avis des consommateurs sur au moins 1 site.</v>
      </c>
      <c r="D350">
        <f>'SAISIE ASL'!M350</f>
        <v>1</v>
      </c>
      <c r="E350" t="str">
        <f>'SAISIE ASL'!N350</f>
        <v>OUI</v>
      </c>
      <c r="F350" s="89">
        <f>'SAISIE ASL'!M350</f>
        <v>1</v>
      </c>
      <c r="G350" s="89">
        <f>IF('SAISIE ASL'!N350="OUI",1,IF('SAISIE ASL'!N350="NON",0,IF('SAISIE ASL'!N350="Non Mesuré","",0)))</f>
        <v>1</v>
      </c>
      <c r="H350" s="89">
        <f>IF('SAISIE ASL'!N350&lt;&gt;"Non Mesuré",F350*G350,"")</f>
        <v>1</v>
      </c>
      <c r="I350" s="89"/>
      <c r="J350" s="89">
        <f>IF('SAISIE ASL'!N350="Non Mesuré",F350,0)</f>
        <v>0</v>
      </c>
      <c r="K350" s="89"/>
      <c r="L350" s="89">
        <f>F350-J350</f>
        <v>1</v>
      </c>
      <c r="M350" s="89"/>
      <c r="N350" s="90"/>
      <c r="O350" s="90"/>
      <c r="P350" s="91" t="str">
        <f>IF('SAISIE ASL'!G350=1,H350,"")</f>
        <v/>
      </c>
      <c r="Q350" s="91"/>
      <c r="R350" s="91" t="str">
        <f>IF('SAISIE ASL'!G350=1,J350,"")</f>
        <v/>
      </c>
      <c r="S350" s="91"/>
      <c r="T350" s="91" t="str">
        <f>IF('SAISIE ASL'!G350=1,L350,"")</f>
        <v/>
      </c>
      <c r="U350" s="92"/>
      <c r="V350" s="93"/>
      <c r="W350" s="91"/>
      <c r="X350" s="91" t="str">
        <f>IF('SAISIE ASL'!G350=2,H350,"")</f>
        <v/>
      </c>
      <c r="Y350" s="91"/>
      <c r="Z350" s="91" t="str">
        <f>IF('SAISIE ASL'!G350=2,J350,"")</f>
        <v/>
      </c>
      <c r="AA350" s="91"/>
      <c r="AB350" s="91" t="str">
        <f>IF('SAISIE ASL'!G350=2,L350,"")</f>
        <v/>
      </c>
      <c r="AC350" s="92"/>
      <c r="AD350" s="93"/>
      <c r="AE350" s="91"/>
      <c r="AF350" s="91" t="str">
        <f>IF('SAISIE ASL'!G350=3,H350,"")</f>
        <v/>
      </c>
      <c r="AG350" s="91"/>
      <c r="AH350" s="91" t="str">
        <f>IF('SAISIE ASL'!G350=3,J350,"")</f>
        <v/>
      </c>
      <c r="AI350" s="91"/>
      <c r="AJ350" s="91" t="str">
        <f>IF('SAISIE ASL'!G350=3,L350,"")</f>
        <v/>
      </c>
      <c r="AK350" s="92"/>
      <c r="AL350" s="93"/>
      <c r="AM350" s="91"/>
      <c r="AN350" s="91" t="str">
        <f>IF('SAISIE ASL'!G350=4,H350,"")</f>
        <v/>
      </c>
      <c r="AO350" s="91"/>
      <c r="AP350" s="91" t="str">
        <f>IF('SAISIE ASL'!G350=4,J350,"")</f>
        <v/>
      </c>
      <c r="AQ350" s="91"/>
      <c r="AR350" s="91" t="str">
        <f>IF('SAISIE ASL'!G350=4,L350,"")</f>
        <v/>
      </c>
      <c r="AS350" s="92"/>
      <c r="AT350" s="93"/>
      <c r="AU350" s="89"/>
      <c r="AV350" s="91">
        <f>IF('SAISIE ASL'!G350=5,H350,"")</f>
        <v>1</v>
      </c>
      <c r="AW350" s="91"/>
      <c r="AX350" s="91">
        <f>IF('SAISIE ASL'!G350=5,J350,"")</f>
        <v>0</v>
      </c>
      <c r="AY350" s="91"/>
      <c r="AZ350" s="91">
        <f>IF('SAISIE ASL'!G350=5,L350,"")</f>
        <v>1</v>
      </c>
      <c r="BA350" s="92"/>
      <c r="BB350" s="93"/>
      <c r="BC350" s="89"/>
      <c r="BD350" s="91" t="str">
        <f>IF('SAISIE ASL'!A350=31,H350,"")</f>
        <v/>
      </c>
      <c r="BE350" s="91"/>
      <c r="BF350" s="91" t="str">
        <f>IF('SAISIE ASL'!A350=31,J350,"")</f>
        <v/>
      </c>
      <c r="BG350" s="91"/>
      <c r="BH350" s="91" t="str">
        <f>IF('SAISIE ASL'!A350=31,L350,"")</f>
        <v/>
      </c>
      <c r="BI350" s="92"/>
      <c r="BJ350" s="93"/>
      <c r="BK350" s="94"/>
      <c r="BL350" s="91" t="str">
        <f>IF('SAISIE ASL'!A350=32,H350,"")</f>
        <v/>
      </c>
      <c r="BM350" s="91"/>
      <c r="BN350" s="91" t="str">
        <f>IF('SAISIE ASL'!A350=32,J350,"")</f>
        <v/>
      </c>
      <c r="BO350" s="91"/>
      <c r="BP350" s="91" t="str">
        <f>IF('SAISIE ASL'!A350=32,L350,"")</f>
        <v/>
      </c>
      <c r="BQ350" s="92"/>
      <c r="BR350" s="93"/>
      <c r="BS350" s="85"/>
      <c r="BT350" s="91" t="str">
        <f>IF('SAISIE ASL'!A350=33,H350,"")</f>
        <v/>
      </c>
      <c r="BU350" s="91"/>
      <c r="BV350" s="91" t="str">
        <f>IF('SAISIE ASL'!A350=33,J350,"")</f>
        <v/>
      </c>
      <c r="BW350" s="91"/>
      <c r="BX350" s="91" t="str">
        <f>IF('SAISIE ASL'!A350=33,L350,"")</f>
        <v/>
      </c>
      <c r="BY350" s="92"/>
      <c r="BZ350" s="93"/>
    </row>
    <row r="351" spans="1:78" ht="15" x14ac:dyDescent="0.2">
      <c r="A351">
        <f>'SAISIE ASL'!J351</f>
        <v>100</v>
      </c>
      <c r="B351">
        <f>'SAISIE ASL'!K351</f>
        <v>301</v>
      </c>
      <c r="C351" t="str">
        <f>'SAISIE ASL'!L351</f>
        <v>L'établissement a mis en place un système d'alerte pour être informé des avis de consommateurs.</v>
      </c>
      <c r="D351">
        <f>'SAISIE ASL'!M351</f>
        <v>1</v>
      </c>
      <c r="E351" t="str">
        <f>'SAISIE ASL'!N351</f>
        <v>OUI</v>
      </c>
      <c r="F351" s="89">
        <f>'SAISIE ASL'!M351</f>
        <v>1</v>
      </c>
      <c r="G351" s="89">
        <f>IF('SAISIE ASL'!N351="OUI",1,IF('SAISIE ASL'!N351="NON",0,IF('SAISIE ASL'!N351="Non Mesuré","",0)))</f>
        <v>1</v>
      </c>
      <c r="H351" s="89">
        <f>IF('SAISIE ASL'!N351&lt;&gt;"Non Mesuré",F351*G351,"")</f>
        <v>1</v>
      </c>
      <c r="I351" s="89"/>
      <c r="J351" s="89">
        <f>IF('SAISIE ASL'!N351="Non Mesuré",F351,0)</f>
        <v>0</v>
      </c>
      <c r="K351" s="89"/>
      <c r="L351" s="89">
        <f>F351-J351</f>
        <v>1</v>
      </c>
      <c r="M351" s="89"/>
      <c r="N351" s="90"/>
      <c r="O351" s="90"/>
      <c r="P351" s="91" t="str">
        <f>IF('SAISIE ASL'!G351=1,H351,"")</f>
        <v/>
      </c>
      <c r="Q351" s="91"/>
      <c r="R351" s="91" t="str">
        <f>IF('SAISIE ASL'!G351=1,J351,"")</f>
        <v/>
      </c>
      <c r="S351" s="91"/>
      <c r="T351" s="91" t="str">
        <f>IF('SAISIE ASL'!G351=1,L351,"")</f>
        <v/>
      </c>
      <c r="U351" s="92"/>
      <c r="V351" s="93"/>
      <c r="W351" s="91"/>
      <c r="X351" s="91" t="str">
        <f>IF('SAISIE ASL'!G351=2,H351,"")</f>
        <v/>
      </c>
      <c r="Y351" s="91"/>
      <c r="Z351" s="91" t="str">
        <f>IF('SAISIE ASL'!G351=2,J351,"")</f>
        <v/>
      </c>
      <c r="AA351" s="91"/>
      <c r="AB351" s="91" t="str">
        <f>IF('SAISIE ASL'!G351=2,L351,"")</f>
        <v/>
      </c>
      <c r="AC351" s="92"/>
      <c r="AD351" s="93"/>
      <c r="AE351" s="91"/>
      <c r="AF351" s="91" t="str">
        <f>IF('SAISIE ASL'!G351=3,H351,"")</f>
        <v/>
      </c>
      <c r="AG351" s="91"/>
      <c r="AH351" s="91" t="str">
        <f>IF('SAISIE ASL'!G351=3,J351,"")</f>
        <v/>
      </c>
      <c r="AI351" s="91"/>
      <c r="AJ351" s="91" t="str">
        <f>IF('SAISIE ASL'!G351=3,L351,"")</f>
        <v/>
      </c>
      <c r="AK351" s="92"/>
      <c r="AL351" s="93"/>
      <c r="AM351" s="91"/>
      <c r="AN351" s="91" t="str">
        <f>IF('SAISIE ASL'!G351=4,H351,"")</f>
        <v/>
      </c>
      <c r="AO351" s="91"/>
      <c r="AP351" s="91" t="str">
        <f>IF('SAISIE ASL'!G351=4,J351,"")</f>
        <v/>
      </c>
      <c r="AQ351" s="91"/>
      <c r="AR351" s="91" t="str">
        <f>IF('SAISIE ASL'!G351=4,L351,"")</f>
        <v/>
      </c>
      <c r="AS351" s="92"/>
      <c r="AT351" s="93"/>
      <c r="AU351" s="89"/>
      <c r="AV351" s="91">
        <f>IF('SAISIE ASL'!G351=5,H351,"")</f>
        <v>1</v>
      </c>
      <c r="AW351" s="91"/>
      <c r="AX351" s="91">
        <f>IF('SAISIE ASL'!G351=5,J351,"")</f>
        <v>0</v>
      </c>
      <c r="AY351" s="91"/>
      <c r="AZ351" s="91">
        <f>IF('SAISIE ASL'!G351=5,L351,"")</f>
        <v>1</v>
      </c>
      <c r="BA351" s="92"/>
      <c r="BB351" s="93"/>
      <c r="BC351" s="89"/>
      <c r="BD351" s="91" t="str">
        <f>IF('SAISIE ASL'!A351=31,H351,"")</f>
        <v/>
      </c>
      <c r="BE351" s="91"/>
      <c r="BF351" s="91" t="str">
        <f>IF('SAISIE ASL'!A351=31,J351,"")</f>
        <v/>
      </c>
      <c r="BG351" s="91"/>
      <c r="BH351" s="91" t="str">
        <f>IF('SAISIE ASL'!A351=31,L351,"")</f>
        <v/>
      </c>
      <c r="BI351" s="92"/>
      <c r="BJ351" s="93"/>
      <c r="BK351" s="94"/>
      <c r="BL351" s="91" t="str">
        <f>IF('SAISIE ASL'!A351=32,H351,"")</f>
        <v/>
      </c>
      <c r="BM351" s="91"/>
      <c r="BN351" s="91" t="str">
        <f>IF('SAISIE ASL'!A351=32,J351,"")</f>
        <v/>
      </c>
      <c r="BO351" s="91"/>
      <c r="BP351" s="91" t="str">
        <f>IF('SAISIE ASL'!A351=32,L351,"")</f>
        <v/>
      </c>
      <c r="BQ351" s="92"/>
      <c r="BR351" s="93"/>
      <c r="BS351" s="85"/>
      <c r="BT351" s="91" t="str">
        <f>IF('SAISIE ASL'!A351=33,H351,"")</f>
        <v/>
      </c>
      <c r="BU351" s="91"/>
      <c r="BV351" s="91" t="str">
        <f>IF('SAISIE ASL'!A351=33,J351,"")</f>
        <v/>
      </c>
      <c r="BW351" s="91"/>
      <c r="BX351" s="91" t="str">
        <f>IF('SAISIE ASL'!A351=33,L351,"")</f>
        <v/>
      </c>
      <c r="BY351" s="92"/>
      <c r="BZ351" s="93"/>
    </row>
    <row r="352" spans="1:78" ht="15" x14ac:dyDescent="0.2">
      <c r="A352">
        <f>'SAISIE ASL'!J352</f>
        <v>100</v>
      </c>
      <c r="B352">
        <f>'SAISIE ASL'!K352</f>
        <v>302</v>
      </c>
      <c r="C352" t="str">
        <f>'SAISIE ASL'!L352</f>
        <v>L'établissement exerce son droit de réponse aux avis de consommateurs</v>
      </c>
      <c r="D352">
        <f>'SAISIE ASL'!M352</f>
        <v>1</v>
      </c>
      <c r="E352" t="str">
        <f>'SAISIE ASL'!N352</f>
        <v>OUI</v>
      </c>
      <c r="F352" s="89">
        <f>'SAISIE ASL'!M352</f>
        <v>1</v>
      </c>
      <c r="G352" s="89">
        <f>IF('SAISIE ASL'!N352="OUI",1,IF('SAISIE ASL'!N352="NON",0,IF('SAISIE ASL'!N352="Non Mesuré","",0)))</f>
        <v>1</v>
      </c>
      <c r="H352" s="89">
        <f>IF('SAISIE ASL'!N352&lt;&gt;"Non Mesuré",F352*G352,"")</f>
        <v>1</v>
      </c>
      <c r="I352" s="89"/>
      <c r="J352" s="89">
        <f>IF('SAISIE ASL'!N352="Non Mesuré",F352,0)</f>
        <v>0</v>
      </c>
      <c r="K352" s="89"/>
      <c r="L352" s="89">
        <f>F352-J352</f>
        <v>1</v>
      </c>
      <c r="M352" s="89"/>
      <c r="N352" s="90"/>
      <c r="O352" s="90"/>
      <c r="P352" s="91" t="str">
        <f>IF('SAISIE ASL'!G352=1,H352,"")</f>
        <v/>
      </c>
      <c r="Q352" s="91"/>
      <c r="R352" s="91" t="str">
        <f>IF('SAISIE ASL'!G352=1,J352,"")</f>
        <v/>
      </c>
      <c r="S352" s="91"/>
      <c r="T352" s="91" t="str">
        <f>IF('SAISIE ASL'!G352=1,L352,"")</f>
        <v/>
      </c>
      <c r="U352" s="92"/>
      <c r="V352" s="93"/>
      <c r="W352" s="91"/>
      <c r="X352" s="91" t="str">
        <f>IF('SAISIE ASL'!G352=2,H352,"")</f>
        <v/>
      </c>
      <c r="Y352" s="91"/>
      <c r="Z352" s="91" t="str">
        <f>IF('SAISIE ASL'!G352=2,J352,"")</f>
        <v/>
      </c>
      <c r="AA352" s="91"/>
      <c r="AB352" s="91" t="str">
        <f>IF('SAISIE ASL'!G352=2,L352,"")</f>
        <v/>
      </c>
      <c r="AC352" s="92"/>
      <c r="AD352" s="93"/>
      <c r="AE352" s="91"/>
      <c r="AF352" s="91" t="str">
        <f>IF('SAISIE ASL'!G352=3,H352,"")</f>
        <v/>
      </c>
      <c r="AG352" s="91"/>
      <c r="AH352" s="91" t="str">
        <f>IF('SAISIE ASL'!G352=3,J352,"")</f>
        <v/>
      </c>
      <c r="AI352" s="91"/>
      <c r="AJ352" s="91" t="str">
        <f>IF('SAISIE ASL'!G352=3,L352,"")</f>
        <v/>
      </c>
      <c r="AK352" s="92"/>
      <c r="AL352" s="93"/>
      <c r="AM352" s="91"/>
      <c r="AN352" s="91" t="str">
        <f>IF('SAISIE ASL'!G352=4,H352,"")</f>
        <v/>
      </c>
      <c r="AO352" s="91"/>
      <c r="AP352" s="91" t="str">
        <f>IF('SAISIE ASL'!G352=4,J352,"")</f>
        <v/>
      </c>
      <c r="AQ352" s="91"/>
      <c r="AR352" s="91" t="str">
        <f>IF('SAISIE ASL'!G352=4,L352,"")</f>
        <v/>
      </c>
      <c r="AS352" s="92"/>
      <c r="AT352" s="93"/>
      <c r="AU352" s="89"/>
      <c r="AV352" s="91">
        <f>IF('SAISIE ASL'!G352=5,H352,"")</f>
        <v>1</v>
      </c>
      <c r="AW352" s="91"/>
      <c r="AX352" s="91">
        <f>IF('SAISIE ASL'!G352=5,J352,"")</f>
        <v>0</v>
      </c>
      <c r="AY352" s="91"/>
      <c r="AZ352" s="91">
        <f>IF('SAISIE ASL'!G352=5,L352,"")</f>
        <v>1</v>
      </c>
      <c r="BA352" s="92"/>
      <c r="BB352" s="93"/>
      <c r="BC352" s="89"/>
      <c r="BD352" s="91" t="str">
        <f>IF('SAISIE ASL'!A352=31,H352,"")</f>
        <v/>
      </c>
      <c r="BE352" s="91"/>
      <c r="BF352" s="91" t="str">
        <f>IF('SAISIE ASL'!A352=31,J352,"")</f>
        <v/>
      </c>
      <c r="BG352" s="91"/>
      <c r="BH352" s="91" t="str">
        <f>IF('SAISIE ASL'!A352=31,L352,"")</f>
        <v/>
      </c>
      <c r="BI352" s="92"/>
      <c r="BJ352" s="93"/>
      <c r="BK352" s="94"/>
      <c r="BL352" s="91" t="str">
        <f>IF('SAISIE ASL'!A352=32,H352,"")</f>
        <v/>
      </c>
      <c r="BM352" s="91"/>
      <c r="BN352" s="91" t="str">
        <f>IF('SAISIE ASL'!A352=32,J352,"")</f>
        <v/>
      </c>
      <c r="BO352" s="91"/>
      <c r="BP352" s="91" t="str">
        <f>IF('SAISIE ASL'!A352=32,L352,"")</f>
        <v/>
      </c>
      <c r="BQ352" s="92"/>
      <c r="BR352" s="93"/>
      <c r="BS352" s="85"/>
      <c r="BT352" s="91" t="str">
        <f>IF('SAISIE ASL'!A352=33,H352,"")</f>
        <v/>
      </c>
      <c r="BU352" s="91"/>
      <c r="BV352" s="91" t="str">
        <f>IF('SAISIE ASL'!A352=33,J352,"")</f>
        <v/>
      </c>
      <c r="BW352" s="91"/>
      <c r="BX352" s="91" t="str">
        <f>IF('SAISIE ASL'!A352=33,L352,"")</f>
        <v/>
      </c>
      <c r="BY352" s="92"/>
      <c r="BZ352" s="93"/>
    </row>
    <row r="353" spans="1:78" ht="15" x14ac:dyDescent="0.2">
      <c r="A353">
        <f>'SAISIE ASL'!J353</f>
        <v>100</v>
      </c>
      <c r="B353">
        <f>'SAISIE ASL'!K353</f>
        <v>303</v>
      </c>
      <c r="C353" t="str">
        <f>'SAISIE ASL'!L353</f>
        <v>La réponse apportée par l'établissement est constructive.</v>
      </c>
      <c r="D353">
        <f>'SAISIE ASL'!M353</f>
        <v>1</v>
      </c>
      <c r="E353" t="str">
        <f>'SAISIE ASL'!N353</f>
        <v>OUI</v>
      </c>
      <c r="F353" s="89">
        <f>'SAISIE ASL'!M353</f>
        <v>1</v>
      </c>
      <c r="G353" s="89">
        <f>IF('SAISIE ASL'!N353="OUI",1,IF('SAISIE ASL'!N353="NON",0,IF('SAISIE ASL'!N353="Non Mesuré","",0)))</f>
        <v>1</v>
      </c>
      <c r="H353" s="89">
        <f>IF('SAISIE ASL'!N353&lt;&gt;"Non Mesuré",F353*G353,"")</f>
        <v>1</v>
      </c>
      <c r="I353" s="89"/>
      <c r="J353" s="89">
        <f>IF('SAISIE ASL'!N353="Non Mesuré",F353,0)</f>
        <v>0</v>
      </c>
      <c r="K353" s="89"/>
      <c r="L353" s="89">
        <f>F353-J353</f>
        <v>1</v>
      </c>
      <c r="M353" s="89"/>
      <c r="N353" s="90"/>
      <c r="O353" s="90"/>
      <c r="P353" s="91" t="str">
        <f>IF('SAISIE ASL'!G353=1,H353,"")</f>
        <v/>
      </c>
      <c r="Q353" s="91"/>
      <c r="R353" s="91" t="str">
        <f>IF('SAISIE ASL'!G353=1,J353,"")</f>
        <v/>
      </c>
      <c r="S353" s="91"/>
      <c r="T353" s="91" t="str">
        <f>IF('SAISIE ASL'!G353=1,L353,"")</f>
        <v/>
      </c>
      <c r="U353" s="92"/>
      <c r="V353" s="93"/>
      <c r="W353" s="91"/>
      <c r="X353" s="91" t="str">
        <f>IF('SAISIE ASL'!G353=2,H353,"")</f>
        <v/>
      </c>
      <c r="Y353" s="91"/>
      <c r="Z353" s="91" t="str">
        <f>IF('SAISIE ASL'!G353=2,J353,"")</f>
        <v/>
      </c>
      <c r="AA353" s="91"/>
      <c r="AB353" s="91" t="str">
        <f>IF('SAISIE ASL'!G353=2,L353,"")</f>
        <v/>
      </c>
      <c r="AC353" s="92"/>
      <c r="AD353" s="93"/>
      <c r="AE353" s="91"/>
      <c r="AF353" s="91" t="str">
        <f>IF('SAISIE ASL'!G353=3,H353,"")</f>
        <v/>
      </c>
      <c r="AG353" s="91"/>
      <c r="AH353" s="91" t="str">
        <f>IF('SAISIE ASL'!G353=3,J353,"")</f>
        <v/>
      </c>
      <c r="AI353" s="91"/>
      <c r="AJ353" s="91" t="str">
        <f>IF('SAISIE ASL'!G353=3,L353,"")</f>
        <v/>
      </c>
      <c r="AK353" s="92"/>
      <c r="AL353" s="93"/>
      <c r="AM353" s="91"/>
      <c r="AN353" s="91" t="str">
        <f>IF('SAISIE ASL'!G353=4,H353,"")</f>
        <v/>
      </c>
      <c r="AO353" s="91"/>
      <c r="AP353" s="91" t="str">
        <f>IF('SAISIE ASL'!G353=4,J353,"")</f>
        <v/>
      </c>
      <c r="AQ353" s="91"/>
      <c r="AR353" s="91" t="str">
        <f>IF('SAISIE ASL'!G353=4,L353,"")</f>
        <v/>
      </c>
      <c r="AS353" s="92"/>
      <c r="AT353" s="93"/>
      <c r="AU353" s="89"/>
      <c r="AV353" s="91">
        <f>IF('SAISIE ASL'!G353=5,H353,"")</f>
        <v>1</v>
      </c>
      <c r="AW353" s="91"/>
      <c r="AX353" s="91">
        <f>IF('SAISIE ASL'!G353=5,J353,"")</f>
        <v>0</v>
      </c>
      <c r="AY353" s="91"/>
      <c r="AZ353" s="91">
        <f>IF('SAISIE ASL'!G353=5,L353,"")</f>
        <v>1</v>
      </c>
      <c r="BA353" s="92"/>
      <c r="BB353" s="93"/>
      <c r="BC353" s="89"/>
      <c r="BD353" s="91" t="str">
        <f>IF('SAISIE ASL'!A353=31,H353,"")</f>
        <v/>
      </c>
      <c r="BE353" s="91"/>
      <c r="BF353" s="91" t="str">
        <f>IF('SAISIE ASL'!A353=31,J353,"")</f>
        <v/>
      </c>
      <c r="BG353" s="91"/>
      <c r="BH353" s="91" t="str">
        <f>IF('SAISIE ASL'!A353=31,L353,"")</f>
        <v/>
      </c>
      <c r="BI353" s="92"/>
      <c r="BJ353" s="93"/>
      <c r="BK353" s="94"/>
      <c r="BL353" s="91" t="str">
        <f>IF('SAISIE ASL'!A353=32,H353,"")</f>
        <v/>
      </c>
      <c r="BM353" s="91"/>
      <c r="BN353" s="91" t="str">
        <f>IF('SAISIE ASL'!A353=32,J353,"")</f>
        <v/>
      </c>
      <c r="BO353" s="91"/>
      <c r="BP353" s="91" t="str">
        <f>IF('SAISIE ASL'!A353=32,L353,"")</f>
        <v/>
      </c>
      <c r="BQ353" s="92"/>
      <c r="BR353" s="93"/>
      <c r="BS353" s="85"/>
      <c r="BT353" s="91" t="str">
        <f>IF('SAISIE ASL'!A353=33,H353,"")</f>
        <v/>
      </c>
      <c r="BU353" s="91"/>
      <c r="BV353" s="91" t="str">
        <f>IF('SAISIE ASL'!A353=33,J353,"")</f>
        <v/>
      </c>
      <c r="BW353" s="91"/>
      <c r="BX353" s="91" t="str">
        <f>IF('SAISIE ASL'!A353=33,L353,"")</f>
        <v/>
      </c>
      <c r="BY353" s="92"/>
      <c r="BZ353" s="93"/>
    </row>
    <row r="354" spans="1:78" ht="15" x14ac:dyDescent="0.2">
      <c r="A354">
        <f>'SAISIE ASL'!J354</f>
        <v>0</v>
      </c>
      <c r="B354" t="str">
        <f>'SAISIE ASL'!K354</f>
        <v/>
      </c>
      <c r="C354" t="str">
        <f>'SAISIE ASL'!L354</f>
        <v>Le suivi des questionnaires de satisfaction</v>
      </c>
      <c r="D354">
        <f>'SAISIE ASL'!M354</f>
        <v>0</v>
      </c>
      <c r="E354">
        <f>'SAISIE ASL'!N354</f>
        <v>0</v>
      </c>
      <c r="F354" s="89"/>
      <c r="G354" s="89"/>
      <c r="H354" s="89"/>
      <c r="I354" s="89"/>
      <c r="J354" s="89"/>
      <c r="K354" s="89"/>
      <c r="L354" s="89"/>
      <c r="M354" s="89"/>
      <c r="N354" s="90"/>
      <c r="O354" s="90"/>
      <c r="P354" s="91"/>
      <c r="Q354" s="91"/>
      <c r="R354" s="91"/>
      <c r="S354" s="91"/>
      <c r="T354" s="91"/>
      <c r="U354" s="92"/>
      <c r="V354" s="93"/>
      <c r="W354" s="91"/>
      <c r="X354" s="91"/>
      <c r="Y354" s="91"/>
      <c r="Z354" s="91"/>
      <c r="AA354" s="91"/>
      <c r="AB354" s="91"/>
      <c r="AC354" s="92"/>
      <c r="AD354" s="93"/>
      <c r="AE354" s="91"/>
      <c r="AF354" s="91"/>
      <c r="AG354" s="91"/>
      <c r="AH354" s="91"/>
      <c r="AI354" s="91"/>
      <c r="AJ354" s="91"/>
      <c r="AK354" s="92"/>
      <c r="AL354" s="93"/>
      <c r="AM354" s="91"/>
      <c r="AN354" s="91"/>
      <c r="AO354" s="91"/>
      <c r="AP354" s="91"/>
      <c r="AQ354" s="91"/>
      <c r="AR354" s="91"/>
      <c r="AS354" s="92"/>
      <c r="AT354" s="93"/>
      <c r="AU354" s="89"/>
      <c r="AV354" s="91"/>
      <c r="AW354" s="91"/>
      <c r="AX354" s="91" t="str">
        <f>IF('SAISIE ASL'!G354=5,J354,"")</f>
        <v/>
      </c>
      <c r="AY354" s="91"/>
      <c r="AZ354" s="91" t="str">
        <f>IF('SAISIE ASL'!G354=5,L354,"")</f>
        <v/>
      </c>
      <c r="BA354" s="92"/>
      <c r="BB354" s="93"/>
      <c r="BC354" s="89"/>
      <c r="BD354" s="91" t="str">
        <f>IF('SAISIE ASL'!A354=31,H354,"")</f>
        <v/>
      </c>
      <c r="BE354" s="91"/>
      <c r="BF354" s="91" t="str">
        <f>IF('SAISIE ASL'!A354=31,J354,"")</f>
        <v/>
      </c>
      <c r="BG354" s="91"/>
      <c r="BH354" s="91" t="str">
        <f>IF('SAISIE ASL'!A354=31,L354,"")</f>
        <v/>
      </c>
      <c r="BI354" s="92"/>
      <c r="BJ354" s="93"/>
      <c r="BK354" s="94"/>
      <c r="BL354" s="91" t="str">
        <f>IF('SAISIE ASL'!A354=32,H354,"")</f>
        <v/>
      </c>
      <c r="BM354" s="91"/>
      <c r="BN354" s="91" t="str">
        <f>IF('SAISIE ASL'!A354=32,J354,"")</f>
        <v/>
      </c>
      <c r="BO354" s="91"/>
      <c r="BP354" s="91" t="str">
        <f>IF('SAISIE ASL'!A354=32,L354,"")</f>
        <v/>
      </c>
      <c r="BQ354" s="92"/>
      <c r="BR354" s="93"/>
      <c r="BS354" s="85"/>
      <c r="BT354" s="91" t="str">
        <f>IF('SAISIE ASL'!A354=33,H354,"")</f>
        <v/>
      </c>
      <c r="BU354" s="91"/>
      <c r="BV354" s="91" t="str">
        <f>IF('SAISIE ASL'!A354=33,J354,"")</f>
        <v/>
      </c>
      <c r="BW354" s="91"/>
      <c r="BX354" s="91" t="str">
        <f>IF('SAISIE ASL'!A354=33,L354,"")</f>
        <v/>
      </c>
      <c r="BY354" s="92"/>
      <c r="BZ354" s="93"/>
    </row>
    <row r="355" spans="1:78" ht="15" x14ac:dyDescent="0.2">
      <c r="A355">
        <f>'SAISIE ASL'!J355</f>
        <v>100</v>
      </c>
      <c r="B355">
        <f>'SAISIE ASL'!K355</f>
        <v>304</v>
      </c>
      <c r="C355" t="str">
        <f>'SAISIE ASL'!L355</f>
        <v>En fin d'activité, le professionnel remet le questionnaire de satisfaction et/ou indique au visiteur la possibilité de faire part de sa satisfaction (questionnaire papier ou numérique).</v>
      </c>
      <c r="D355">
        <f>'SAISIE ASL'!M355</f>
        <v>3</v>
      </c>
      <c r="E355" t="str">
        <f>'SAISIE ASL'!N355</f>
        <v>OUI</v>
      </c>
      <c r="F355" s="89">
        <f>'SAISIE ASL'!M355</f>
        <v>3</v>
      </c>
      <c r="G355" s="89">
        <f>IF('SAISIE ASL'!N355="OUI",1,IF('SAISIE ASL'!N355="NON",0,IF('SAISIE ASL'!N355="Non Mesuré","",0)))</f>
        <v>1</v>
      </c>
      <c r="H355" s="89">
        <f>IF('SAISIE ASL'!N355&lt;&gt;"Non Mesuré",F355*G355,"")</f>
        <v>3</v>
      </c>
      <c r="I355" s="89"/>
      <c r="J355" s="89">
        <f>IF('SAISIE ASL'!N355="Non Mesuré",F355,0)</f>
        <v>0</v>
      </c>
      <c r="K355" s="89"/>
      <c r="L355" s="89">
        <f t="shared" ref="L355:L361" si="25">F355-J355</f>
        <v>3</v>
      </c>
      <c r="M355" s="89"/>
      <c r="N355" s="90"/>
      <c r="O355" s="90"/>
      <c r="P355" s="91" t="str">
        <f>IF('SAISIE ASL'!G355=1,H355,"")</f>
        <v/>
      </c>
      <c r="Q355" s="91"/>
      <c r="R355" s="91" t="str">
        <f>IF('SAISIE ASL'!G355=1,J355,"")</f>
        <v/>
      </c>
      <c r="S355" s="91"/>
      <c r="T355" s="91" t="str">
        <f>IF('SAISIE ASL'!G355=1,L355,"")</f>
        <v/>
      </c>
      <c r="U355" s="92"/>
      <c r="V355" s="93"/>
      <c r="W355" s="91"/>
      <c r="X355" s="91" t="str">
        <f>IF('SAISIE ASL'!G355=2,H355,"")</f>
        <v/>
      </c>
      <c r="Y355" s="91"/>
      <c r="Z355" s="91" t="str">
        <f>IF('SAISIE ASL'!G355=2,J355,"")</f>
        <v/>
      </c>
      <c r="AA355" s="91"/>
      <c r="AB355" s="91" t="str">
        <f>IF('SAISIE ASL'!G355=2,L355,"")</f>
        <v/>
      </c>
      <c r="AC355" s="92"/>
      <c r="AD355" s="93"/>
      <c r="AE355" s="91"/>
      <c r="AF355" s="91" t="str">
        <f>IF('SAISIE ASL'!G355=3,H355,"")</f>
        <v/>
      </c>
      <c r="AG355" s="91"/>
      <c r="AH355" s="91" t="str">
        <f>IF('SAISIE ASL'!G355=3,J355,"")</f>
        <v/>
      </c>
      <c r="AI355" s="91"/>
      <c r="AJ355" s="91" t="str">
        <f>IF('SAISIE ASL'!G355=3,L355,"")</f>
        <v/>
      </c>
      <c r="AK355" s="92"/>
      <c r="AL355" s="93"/>
      <c r="AM355" s="91"/>
      <c r="AN355" s="91" t="str">
        <f>IF('SAISIE ASL'!G355=4,H355,"")</f>
        <v/>
      </c>
      <c r="AO355" s="91"/>
      <c r="AP355" s="91" t="str">
        <f>IF('SAISIE ASL'!G355=4,J355,"")</f>
        <v/>
      </c>
      <c r="AQ355" s="91"/>
      <c r="AR355" s="91" t="str">
        <f>IF('SAISIE ASL'!G355=4,L355,"")</f>
        <v/>
      </c>
      <c r="AS355" s="92"/>
      <c r="AT355" s="93"/>
      <c r="AU355" s="89"/>
      <c r="AV355" s="91">
        <f>IF('SAISIE ASL'!G355=5,H355,"")</f>
        <v>3</v>
      </c>
      <c r="AW355" s="91"/>
      <c r="AX355" s="91">
        <f>IF('SAISIE ASL'!G355=5,J355,"")</f>
        <v>0</v>
      </c>
      <c r="AY355" s="91"/>
      <c r="AZ355" s="91">
        <f>IF('SAISIE ASL'!G355=5,L355,"")</f>
        <v>3</v>
      </c>
      <c r="BA355" s="92"/>
      <c r="BB355" s="93"/>
      <c r="BC355" s="89"/>
      <c r="BD355" s="91" t="str">
        <f>IF('SAISIE ASL'!A355=31,H355,"")</f>
        <v/>
      </c>
      <c r="BE355" s="91"/>
      <c r="BF355" s="91" t="str">
        <f>IF('SAISIE ASL'!A355=31,J355,"")</f>
        <v/>
      </c>
      <c r="BG355" s="91"/>
      <c r="BH355" s="91" t="str">
        <f>IF('SAISIE ASL'!A355=31,L355,"")</f>
        <v/>
      </c>
      <c r="BI355" s="92"/>
      <c r="BJ355" s="93"/>
      <c r="BK355" s="94"/>
      <c r="BL355" s="91" t="str">
        <f>IF('SAISIE ASL'!A355=32,H355,"")</f>
        <v/>
      </c>
      <c r="BM355" s="91"/>
      <c r="BN355" s="91" t="str">
        <f>IF('SAISIE ASL'!A355=32,J355,"")</f>
        <v/>
      </c>
      <c r="BO355" s="91"/>
      <c r="BP355" s="91" t="str">
        <f>IF('SAISIE ASL'!A355=32,L355,"")</f>
        <v/>
      </c>
      <c r="BQ355" s="92"/>
      <c r="BR355" s="93"/>
      <c r="BS355" s="85"/>
      <c r="BT355" s="91" t="str">
        <f>IF('SAISIE ASL'!A355=33,H355,"")</f>
        <v/>
      </c>
      <c r="BU355" s="91"/>
      <c r="BV355" s="91" t="str">
        <f>IF('SAISIE ASL'!A355=33,J355,"")</f>
        <v/>
      </c>
      <c r="BW355" s="91"/>
      <c r="BX355" s="91" t="str">
        <f>IF('SAISIE ASL'!A355=33,L355,"")</f>
        <v/>
      </c>
      <c r="BY355" s="92"/>
      <c r="BZ355" s="93"/>
    </row>
    <row r="356" spans="1:78" ht="15" x14ac:dyDescent="0.2">
      <c r="A356">
        <f>'SAISIE ASL'!J356</f>
        <v>100</v>
      </c>
      <c r="B356">
        <f>'SAISIE ASL'!K356</f>
        <v>305</v>
      </c>
      <c r="C356" t="str">
        <f>'SAISIE ASL'!L356</f>
        <v>Le questionnaire de satisfaction est disponible dans un endroit de passage du client au moment de son départ.</v>
      </c>
      <c r="D356">
        <f>'SAISIE ASL'!M356</f>
        <v>3</v>
      </c>
      <c r="E356" t="str">
        <f>'SAISIE ASL'!N356</f>
        <v>OUI</v>
      </c>
      <c r="F356" s="89">
        <f>'SAISIE ASL'!M356</f>
        <v>3</v>
      </c>
      <c r="G356" s="89">
        <f>IF('SAISIE ASL'!N356="OUI",1,IF('SAISIE ASL'!N356="NON",0,IF('SAISIE ASL'!N356="Non Mesuré","",0)))</f>
        <v>1</v>
      </c>
      <c r="H356" s="89">
        <f>IF('SAISIE ASL'!N356&lt;&gt;"Non Mesuré",F356*G356,"")</f>
        <v>3</v>
      </c>
      <c r="I356" s="89"/>
      <c r="J356" s="89">
        <f>IF('SAISIE ASL'!N356="Non Mesuré",F356,0)</f>
        <v>0</v>
      </c>
      <c r="K356" s="89"/>
      <c r="L356" s="89">
        <f t="shared" si="25"/>
        <v>3</v>
      </c>
      <c r="M356" s="89"/>
      <c r="N356" s="90"/>
      <c r="O356" s="90"/>
      <c r="P356" s="91" t="str">
        <f>IF('SAISIE ASL'!G356=1,H356,"")</f>
        <v/>
      </c>
      <c r="Q356" s="91"/>
      <c r="R356" s="91" t="str">
        <f>IF('SAISIE ASL'!G356=1,J356,"")</f>
        <v/>
      </c>
      <c r="S356" s="91"/>
      <c r="T356" s="91" t="str">
        <f>IF('SAISIE ASL'!G356=1,L356,"")</f>
        <v/>
      </c>
      <c r="U356" s="92"/>
      <c r="V356" s="93"/>
      <c r="W356" s="91"/>
      <c r="X356" s="91" t="str">
        <f>IF('SAISIE ASL'!G356=2,H356,"")</f>
        <v/>
      </c>
      <c r="Y356" s="91"/>
      <c r="Z356" s="91" t="str">
        <f>IF('SAISIE ASL'!G356=2,J356,"")</f>
        <v/>
      </c>
      <c r="AA356" s="91"/>
      <c r="AB356" s="91" t="str">
        <f>IF('SAISIE ASL'!G356=2,L356,"")</f>
        <v/>
      </c>
      <c r="AC356" s="92"/>
      <c r="AD356" s="93"/>
      <c r="AE356" s="91"/>
      <c r="AF356" s="91" t="str">
        <f>IF('SAISIE ASL'!G356=3,H356,"")</f>
        <v/>
      </c>
      <c r="AG356" s="91"/>
      <c r="AH356" s="91" t="str">
        <f>IF('SAISIE ASL'!G356=3,J356,"")</f>
        <v/>
      </c>
      <c r="AI356" s="91"/>
      <c r="AJ356" s="91" t="str">
        <f>IF('SAISIE ASL'!G356=3,L356,"")</f>
        <v/>
      </c>
      <c r="AK356" s="92"/>
      <c r="AL356" s="93"/>
      <c r="AM356" s="91"/>
      <c r="AN356" s="91" t="str">
        <f>IF('SAISIE ASL'!G356=4,H356,"")</f>
        <v/>
      </c>
      <c r="AO356" s="91"/>
      <c r="AP356" s="91" t="str">
        <f>IF('SAISIE ASL'!G356=4,J356,"")</f>
        <v/>
      </c>
      <c r="AQ356" s="91"/>
      <c r="AR356" s="91" t="str">
        <f>IF('SAISIE ASL'!G356=4,L356,"")</f>
        <v/>
      </c>
      <c r="AS356" s="92"/>
      <c r="AT356" s="93"/>
      <c r="AU356" s="89"/>
      <c r="AV356" s="91">
        <f>IF('SAISIE ASL'!G356=5,H356,"")</f>
        <v>3</v>
      </c>
      <c r="AW356" s="91"/>
      <c r="AX356" s="91">
        <f>IF('SAISIE ASL'!G356=5,J356,"")</f>
        <v>0</v>
      </c>
      <c r="AY356" s="91"/>
      <c r="AZ356" s="91">
        <f>IF('SAISIE ASL'!G356=5,L356,"")</f>
        <v>3</v>
      </c>
      <c r="BA356" s="92"/>
      <c r="BB356" s="93"/>
      <c r="BC356" s="89"/>
      <c r="BD356" s="91" t="str">
        <f>IF('SAISIE ASL'!A356=31,H356,"")</f>
        <v/>
      </c>
      <c r="BE356" s="91"/>
      <c r="BF356" s="91" t="str">
        <f>IF('SAISIE ASL'!A356=31,J356,"")</f>
        <v/>
      </c>
      <c r="BG356" s="91"/>
      <c r="BH356" s="91" t="str">
        <f>IF('SAISIE ASL'!A356=31,L356,"")</f>
        <v/>
      </c>
      <c r="BI356" s="92"/>
      <c r="BJ356" s="93"/>
      <c r="BK356" s="94"/>
      <c r="BL356" s="91" t="str">
        <f>IF('SAISIE ASL'!A356=32,H356,"")</f>
        <v/>
      </c>
      <c r="BM356" s="91"/>
      <c r="BN356" s="91" t="str">
        <f>IF('SAISIE ASL'!A356=32,J356,"")</f>
        <v/>
      </c>
      <c r="BO356" s="91"/>
      <c r="BP356" s="91" t="str">
        <f>IF('SAISIE ASL'!A356=32,L356,"")</f>
        <v/>
      </c>
      <c r="BQ356" s="92"/>
      <c r="BR356" s="93"/>
      <c r="BS356" s="85"/>
      <c r="BT356" s="91" t="str">
        <f>IF('SAISIE ASL'!A356=33,H356,"")</f>
        <v/>
      </c>
      <c r="BU356" s="91"/>
      <c r="BV356" s="91" t="str">
        <f>IF('SAISIE ASL'!A356=33,J356,"")</f>
        <v/>
      </c>
      <c r="BW356" s="91"/>
      <c r="BX356" s="91" t="str">
        <f>IF('SAISIE ASL'!A356=33,L356,"")</f>
        <v/>
      </c>
      <c r="BY356" s="92"/>
      <c r="BZ356" s="93"/>
    </row>
    <row r="357" spans="1:78" ht="15" x14ac:dyDescent="0.2">
      <c r="A357">
        <f>'SAISIE ASL'!J357</f>
        <v>100</v>
      </c>
      <c r="B357">
        <f>'SAISIE ASL'!K357</f>
        <v>306</v>
      </c>
      <c r="C357" t="str">
        <f>'SAISIE ASL'!L357</f>
        <v>Le questionnaire de satisfaction est traduit dans une langue étrangère.</v>
      </c>
      <c r="D357">
        <f>'SAISIE ASL'!M357</f>
        <v>3</v>
      </c>
      <c r="E357" t="str">
        <f>'SAISIE ASL'!N357</f>
        <v>OUI</v>
      </c>
      <c r="F357" s="89">
        <f>'SAISIE ASL'!M357</f>
        <v>3</v>
      </c>
      <c r="G357" s="89">
        <f>IF('SAISIE ASL'!N357="OUI",1,IF('SAISIE ASL'!N357="NON",0,IF('SAISIE ASL'!N357="Non Mesuré","",0)))</f>
        <v>1</v>
      </c>
      <c r="H357" s="89">
        <f>IF('SAISIE ASL'!N357&lt;&gt;"Non Mesuré",F357*G357,"")</f>
        <v>3</v>
      </c>
      <c r="I357" s="89"/>
      <c r="J357" s="89">
        <f>IF('SAISIE ASL'!N357="Non Mesuré",F357,0)</f>
        <v>0</v>
      </c>
      <c r="K357" s="89"/>
      <c r="L357" s="89">
        <f t="shared" si="25"/>
        <v>3</v>
      </c>
      <c r="M357" s="89"/>
      <c r="N357" s="90"/>
      <c r="O357" s="90"/>
      <c r="P357" s="91" t="str">
        <f>IF('SAISIE ASL'!G357=1,H357,"")</f>
        <v/>
      </c>
      <c r="Q357" s="91"/>
      <c r="R357" s="91" t="str">
        <f>IF('SAISIE ASL'!G357=1,J357,"")</f>
        <v/>
      </c>
      <c r="S357" s="91"/>
      <c r="T357" s="91" t="str">
        <f>IF('SAISIE ASL'!G357=1,L357,"")</f>
        <v/>
      </c>
      <c r="U357" s="92"/>
      <c r="V357" s="93"/>
      <c r="W357" s="91"/>
      <c r="X357" s="91" t="str">
        <f>IF('SAISIE ASL'!G357=2,H357,"")</f>
        <v/>
      </c>
      <c r="Y357" s="91"/>
      <c r="Z357" s="91" t="str">
        <f>IF('SAISIE ASL'!G357=2,J357,"")</f>
        <v/>
      </c>
      <c r="AA357" s="91"/>
      <c r="AB357" s="91" t="str">
        <f>IF('SAISIE ASL'!G357=2,L357,"")</f>
        <v/>
      </c>
      <c r="AC357" s="92"/>
      <c r="AD357" s="93"/>
      <c r="AE357" s="91"/>
      <c r="AF357" s="91" t="str">
        <f>IF('SAISIE ASL'!G357=3,H357,"")</f>
        <v/>
      </c>
      <c r="AG357" s="91"/>
      <c r="AH357" s="91" t="str">
        <f>IF('SAISIE ASL'!G357=3,J357,"")</f>
        <v/>
      </c>
      <c r="AI357" s="91"/>
      <c r="AJ357" s="91" t="str">
        <f>IF('SAISIE ASL'!G357=3,L357,"")</f>
        <v/>
      </c>
      <c r="AK357" s="92"/>
      <c r="AL357" s="93"/>
      <c r="AM357" s="91"/>
      <c r="AN357" s="91" t="str">
        <f>IF('SAISIE ASL'!G357=4,H357,"")</f>
        <v/>
      </c>
      <c r="AO357" s="91"/>
      <c r="AP357" s="91" t="str">
        <f>IF('SAISIE ASL'!G357=4,J357,"")</f>
        <v/>
      </c>
      <c r="AQ357" s="91"/>
      <c r="AR357" s="91" t="str">
        <f>IF('SAISIE ASL'!G357=4,L357,"")</f>
        <v/>
      </c>
      <c r="AS357" s="92"/>
      <c r="AT357" s="93"/>
      <c r="AU357" s="89"/>
      <c r="AV357" s="91">
        <f>IF('SAISIE ASL'!G357=5,H357,"")</f>
        <v>3</v>
      </c>
      <c r="AW357" s="91"/>
      <c r="AX357" s="91">
        <f>IF('SAISIE ASL'!G357=5,J357,"")</f>
        <v>0</v>
      </c>
      <c r="AY357" s="91"/>
      <c r="AZ357" s="91">
        <f>IF('SAISIE ASL'!G357=5,L357,"")</f>
        <v>3</v>
      </c>
      <c r="BA357" s="92"/>
      <c r="BB357" s="93"/>
      <c r="BC357" s="89"/>
      <c r="BD357" s="91" t="str">
        <f>IF('SAISIE ASL'!A357=31,H357,"")</f>
        <v/>
      </c>
      <c r="BE357" s="91"/>
      <c r="BF357" s="91" t="str">
        <f>IF('SAISIE ASL'!A357=31,J357,"")</f>
        <v/>
      </c>
      <c r="BG357" s="91"/>
      <c r="BH357" s="91" t="str">
        <f>IF('SAISIE ASL'!A357=31,L357,"")</f>
        <v/>
      </c>
      <c r="BI357" s="92"/>
      <c r="BJ357" s="93"/>
      <c r="BK357" s="94"/>
      <c r="BL357" s="91" t="str">
        <f>IF('SAISIE ASL'!A357=32,H357,"")</f>
        <v/>
      </c>
      <c r="BM357" s="91"/>
      <c r="BN357" s="91" t="str">
        <f>IF('SAISIE ASL'!A357=32,J357,"")</f>
        <v/>
      </c>
      <c r="BO357" s="91"/>
      <c r="BP357" s="91" t="str">
        <f>IF('SAISIE ASL'!A357=32,L357,"")</f>
        <v/>
      </c>
      <c r="BQ357" s="92"/>
      <c r="BR357" s="93"/>
      <c r="BS357" s="85"/>
      <c r="BT357" s="91" t="str">
        <f>IF('SAISIE ASL'!A357=33,H357,"")</f>
        <v/>
      </c>
      <c r="BU357" s="91"/>
      <c r="BV357" s="91" t="str">
        <f>IF('SAISIE ASL'!A357=33,J357,"")</f>
        <v/>
      </c>
      <c r="BW357" s="91"/>
      <c r="BX357" s="91" t="str">
        <f>IF('SAISIE ASL'!A357=33,L357,"")</f>
        <v/>
      </c>
      <c r="BY357" s="92"/>
      <c r="BZ357" s="93"/>
    </row>
    <row r="358" spans="1:78" ht="15" x14ac:dyDescent="0.2">
      <c r="A358">
        <f>'SAISIE ASL'!J358</f>
        <v>200</v>
      </c>
      <c r="B358">
        <f>'SAISIE ASL'!K358</f>
        <v>307</v>
      </c>
      <c r="C358" t="str">
        <f>'SAISIE ASL'!L358</f>
        <v>Le questionnaire de satisfaction est traduit dans une deuxième langue étrangère.</v>
      </c>
      <c r="D358">
        <f>'SAISIE ASL'!M358</f>
        <v>3</v>
      </c>
      <c r="E358" t="str">
        <f>'SAISIE ASL'!N358</f>
        <v>OUI</v>
      </c>
      <c r="F358" s="89">
        <f>'SAISIE ASL'!M358</f>
        <v>3</v>
      </c>
      <c r="G358" s="89">
        <f>IF('SAISIE ASL'!N358="OUI",1,IF('SAISIE ASL'!N358="NON",0,IF('SAISIE ASL'!N358="Non Mesuré","",0)))</f>
        <v>1</v>
      </c>
      <c r="H358" s="89">
        <f>IF('SAISIE ASL'!N358&lt;&gt;"Non Mesuré",F358*G358,"")</f>
        <v>3</v>
      </c>
      <c r="I358" s="89"/>
      <c r="J358" s="89">
        <f>IF('SAISIE ASL'!N358="Non Mesuré",F358,0)</f>
        <v>0</v>
      </c>
      <c r="K358" s="89"/>
      <c r="L358" s="89">
        <f t="shared" si="25"/>
        <v>3</v>
      </c>
      <c r="M358" s="89"/>
      <c r="N358" s="90"/>
      <c r="O358" s="90"/>
      <c r="P358" s="91" t="str">
        <f>IF('SAISIE ASL'!G358=1,H358,"")</f>
        <v/>
      </c>
      <c r="Q358" s="91"/>
      <c r="R358" s="91" t="str">
        <f>IF('SAISIE ASL'!G358=1,J358,"")</f>
        <v/>
      </c>
      <c r="S358" s="91"/>
      <c r="T358" s="91" t="str">
        <f>IF('SAISIE ASL'!G358=1,L358,"")</f>
        <v/>
      </c>
      <c r="U358" s="92"/>
      <c r="V358" s="93"/>
      <c r="W358" s="91"/>
      <c r="X358" s="91" t="str">
        <f>IF('SAISIE ASL'!G358=2,H358,"")</f>
        <v/>
      </c>
      <c r="Y358" s="91"/>
      <c r="Z358" s="91" t="str">
        <f>IF('SAISIE ASL'!G358=2,J358,"")</f>
        <v/>
      </c>
      <c r="AA358" s="91"/>
      <c r="AB358" s="91" t="str">
        <f>IF('SAISIE ASL'!G358=2,L358,"")</f>
        <v/>
      </c>
      <c r="AC358" s="92"/>
      <c r="AD358" s="93"/>
      <c r="AE358" s="91"/>
      <c r="AF358" s="91" t="str">
        <f>IF('SAISIE ASL'!G358=3,H358,"")</f>
        <v/>
      </c>
      <c r="AG358" s="91"/>
      <c r="AH358" s="91" t="str">
        <f>IF('SAISIE ASL'!G358=3,J358,"")</f>
        <v/>
      </c>
      <c r="AI358" s="91"/>
      <c r="AJ358" s="91" t="str">
        <f>IF('SAISIE ASL'!G358=3,L358,"")</f>
        <v/>
      </c>
      <c r="AK358" s="92"/>
      <c r="AL358" s="93"/>
      <c r="AM358" s="91"/>
      <c r="AN358" s="91" t="str">
        <f>IF('SAISIE ASL'!G358=4,H358,"")</f>
        <v/>
      </c>
      <c r="AO358" s="91"/>
      <c r="AP358" s="91" t="str">
        <f>IF('SAISIE ASL'!G358=4,J358,"")</f>
        <v/>
      </c>
      <c r="AQ358" s="91"/>
      <c r="AR358" s="91" t="str">
        <f>IF('SAISIE ASL'!G358=4,L358,"")</f>
        <v/>
      </c>
      <c r="AS358" s="92"/>
      <c r="AT358" s="93"/>
      <c r="AU358" s="89"/>
      <c r="AV358" s="91">
        <f>IF('SAISIE ASL'!G358=5,H358,"")</f>
        <v>3</v>
      </c>
      <c r="AW358" s="91"/>
      <c r="AX358" s="91">
        <f>IF('SAISIE ASL'!G358=5,J358,"")</f>
        <v>0</v>
      </c>
      <c r="AY358" s="91"/>
      <c r="AZ358" s="91">
        <f>IF('SAISIE ASL'!G358=5,L358,"")</f>
        <v>3</v>
      </c>
      <c r="BA358" s="92"/>
      <c r="BB358" s="93"/>
      <c r="BC358" s="89"/>
      <c r="BD358" s="91" t="str">
        <f>IF('SAISIE ASL'!A358=31,H358,"")</f>
        <v/>
      </c>
      <c r="BE358" s="91"/>
      <c r="BF358" s="91" t="str">
        <f>IF('SAISIE ASL'!A358=31,J358,"")</f>
        <v/>
      </c>
      <c r="BG358" s="91"/>
      <c r="BH358" s="91" t="str">
        <f>IF('SAISIE ASL'!A358=31,L358,"")</f>
        <v/>
      </c>
      <c r="BI358" s="92"/>
      <c r="BJ358" s="93"/>
      <c r="BK358" s="94"/>
      <c r="BL358" s="91" t="str">
        <f>IF('SAISIE ASL'!A358=32,H358,"")</f>
        <v/>
      </c>
      <c r="BM358" s="91"/>
      <c r="BN358" s="91" t="str">
        <f>IF('SAISIE ASL'!A358=32,J358,"")</f>
        <v/>
      </c>
      <c r="BO358" s="91"/>
      <c r="BP358" s="91" t="str">
        <f>IF('SAISIE ASL'!A358=32,L358,"")</f>
        <v/>
      </c>
      <c r="BQ358" s="92"/>
      <c r="BR358" s="93"/>
      <c r="BS358" s="85"/>
      <c r="BT358" s="91" t="str">
        <f>IF('SAISIE ASL'!A358=33,H358,"")</f>
        <v/>
      </c>
      <c r="BU358" s="91"/>
      <c r="BV358" s="91" t="str">
        <f>IF('SAISIE ASL'!A358=33,J358,"")</f>
        <v/>
      </c>
      <c r="BW358" s="91"/>
      <c r="BX358" s="91" t="str">
        <f>IF('SAISIE ASL'!A358=33,L358,"")</f>
        <v/>
      </c>
      <c r="BY358" s="92"/>
      <c r="BZ358" s="93"/>
    </row>
    <row r="359" spans="1:78" ht="15" x14ac:dyDescent="0.2">
      <c r="A359">
        <f>'SAISIE ASL'!J359</f>
        <v>100</v>
      </c>
      <c r="B359">
        <f>'SAISIE ASL'!K359</f>
        <v>308</v>
      </c>
      <c r="C359" t="str">
        <f>'SAISIE ASL'!L359</f>
        <v>L'établissement apporte une réponse aux enquêtes de satisfaction mentionnant une insatisfaction notable et la traite comme une réclamation.</v>
      </c>
      <c r="D359">
        <f>'SAISIE ASL'!M359</f>
        <v>3</v>
      </c>
      <c r="E359" t="str">
        <f>'SAISIE ASL'!N359</f>
        <v>OUI</v>
      </c>
      <c r="F359" s="89">
        <f>'SAISIE ASL'!M359</f>
        <v>3</v>
      </c>
      <c r="G359" s="89">
        <f>IF('SAISIE ASL'!N359="OUI",1,IF('SAISIE ASL'!N359="NON",0,IF('SAISIE ASL'!N359="Non Mesuré","",0)))</f>
        <v>1</v>
      </c>
      <c r="H359" s="89">
        <f>IF('SAISIE ASL'!N359&lt;&gt;"Non Mesuré",F359*G359,"")</f>
        <v>3</v>
      </c>
      <c r="I359" s="89"/>
      <c r="J359" s="89">
        <f>IF('SAISIE ASL'!N359="Non Mesuré",F359,0)</f>
        <v>0</v>
      </c>
      <c r="K359" s="89"/>
      <c r="L359" s="89">
        <f t="shared" si="25"/>
        <v>3</v>
      </c>
      <c r="M359" s="89"/>
      <c r="N359" s="90"/>
      <c r="O359" s="90"/>
      <c r="P359" s="91" t="str">
        <f>IF('SAISIE ASL'!G359=1,H359,"")</f>
        <v/>
      </c>
      <c r="Q359" s="91"/>
      <c r="R359" s="91" t="str">
        <f>IF('SAISIE ASL'!G359=1,J359,"")</f>
        <v/>
      </c>
      <c r="S359" s="91"/>
      <c r="T359" s="91" t="str">
        <f>IF('SAISIE ASL'!G359=1,L359,"")</f>
        <v/>
      </c>
      <c r="U359" s="92"/>
      <c r="V359" s="93"/>
      <c r="W359" s="91"/>
      <c r="X359" s="91" t="str">
        <f>IF('SAISIE ASL'!G359=2,H359,"")</f>
        <v/>
      </c>
      <c r="Y359" s="91"/>
      <c r="Z359" s="91" t="str">
        <f>IF('SAISIE ASL'!G359=2,J359,"")</f>
        <v/>
      </c>
      <c r="AA359" s="91"/>
      <c r="AB359" s="91" t="str">
        <f>IF('SAISIE ASL'!G359=2,L359,"")</f>
        <v/>
      </c>
      <c r="AC359" s="92"/>
      <c r="AD359" s="93"/>
      <c r="AE359" s="91"/>
      <c r="AF359" s="91" t="str">
        <f>IF('SAISIE ASL'!G359=3,H359,"")</f>
        <v/>
      </c>
      <c r="AG359" s="91"/>
      <c r="AH359" s="91" t="str">
        <f>IF('SAISIE ASL'!G359=3,J359,"")</f>
        <v/>
      </c>
      <c r="AI359" s="91"/>
      <c r="AJ359" s="91" t="str">
        <f>IF('SAISIE ASL'!G359=3,L359,"")</f>
        <v/>
      </c>
      <c r="AK359" s="92"/>
      <c r="AL359" s="93"/>
      <c r="AM359" s="91"/>
      <c r="AN359" s="91" t="str">
        <f>IF('SAISIE ASL'!G359=4,H359,"")</f>
        <v/>
      </c>
      <c r="AO359" s="91"/>
      <c r="AP359" s="91" t="str">
        <f>IF('SAISIE ASL'!G359=4,J359,"")</f>
        <v/>
      </c>
      <c r="AQ359" s="91"/>
      <c r="AR359" s="91" t="str">
        <f>IF('SAISIE ASL'!G359=4,L359,"")</f>
        <v/>
      </c>
      <c r="AS359" s="92"/>
      <c r="AT359" s="93"/>
      <c r="AU359" s="89"/>
      <c r="AV359" s="91">
        <f>IF('SAISIE ASL'!G359=5,H359,"")</f>
        <v>3</v>
      </c>
      <c r="AW359" s="91"/>
      <c r="AX359" s="91">
        <f>IF('SAISIE ASL'!G359=5,J359,"")</f>
        <v>0</v>
      </c>
      <c r="AY359" s="91"/>
      <c r="AZ359" s="91">
        <f>IF('SAISIE ASL'!G359=5,L359,"")</f>
        <v>3</v>
      </c>
      <c r="BA359" s="92"/>
      <c r="BB359" s="93"/>
      <c r="BC359" s="89"/>
      <c r="BD359" s="91" t="str">
        <f>IF('SAISIE ASL'!A359=31,H359,"")</f>
        <v/>
      </c>
      <c r="BE359" s="91"/>
      <c r="BF359" s="91" t="str">
        <f>IF('SAISIE ASL'!A359=31,J359,"")</f>
        <v/>
      </c>
      <c r="BG359" s="91"/>
      <c r="BH359" s="91" t="str">
        <f>IF('SAISIE ASL'!A359=31,L359,"")</f>
        <v/>
      </c>
      <c r="BI359" s="92"/>
      <c r="BJ359" s="93"/>
      <c r="BK359" s="94"/>
      <c r="BL359" s="91" t="str">
        <f>IF('SAISIE ASL'!A359=32,H359,"")</f>
        <v/>
      </c>
      <c r="BM359" s="91"/>
      <c r="BN359" s="91" t="str">
        <f>IF('SAISIE ASL'!A359=32,J359,"")</f>
        <v/>
      </c>
      <c r="BO359" s="91"/>
      <c r="BP359" s="91" t="str">
        <f>IF('SAISIE ASL'!A359=32,L359,"")</f>
        <v/>
      </c>
      <c r="BQ359" s="92"/>
      <c r="BR359" s="93"/>
      <c r="BS359" s="85"/>
      <c r="BT359" s="91" t="str">
        <f>IF('SAISIE ASL'!A359=33,H359,"")</f>
        <v/>
      </c>
      <c r="BU359" s="91"/>
      <c r="BV359" s="91" t="str">
        <f>IF('SAISIE ASL'!A359=33,J359,"")</f>
        <v/>
      </c>
      <c r="BW359" s="91"/>
      <c r="BX359" s="91" t="str">
        <f>IF('SAISIE ASL'!A359=33,L359,"")</f>
        <v/>
      </c>
      <c r="BY359" s="92"/>
      <c r="BZ359" s="93"/>
    </row>
    <row r="360" spans="1:78" ht="15" x14ac:dyDescent="0.2">
      <c r="A360">
        <f>'SAISIE ASL'!J360</f>
        <v>100</v>
      </c>
      <c r="B360">
        <f>'SAISIE ASL'!K360</f>
        <v>309</v>
      </c>
      <c r="C360" t="str">
        <f>'SAISIE ASL'!L360</f>
        <v>Les questionnaires et les enquêtes de satisfaction sont archivés.</v>
      </c>
      <c r="D360">
        <f>'SAISIE ASL'!M360</f>
        <v>1</v>
      </c>
      <c r="E360" t="str">
        <f>'SAISIE ASL'!N360</f>
        <v>OUI</v>
      </c>
      <c r="F360" s="89">
        <f>'SAISIE ASL'!M360</f>
        <v>1</v>
      </c>
      <c r="G360" s="89">
        <f>IF('SAISIE ASL'!N360="OUI",1,IF('SAISIE ASL'!N360="NON",0,IF('SAISIE ASL'!N360="Non Mesuré","",0)))</f>
        <v>1</v>
      </c>
      <c r="H360" s="89">
        <f>IF('SAISIE ASL'!N360&lt;&gt;"Non Mesuré",F360*G360,"")</f>
        <v>1</v>
      </c>
      <c r="I360" s="89"/>
      <c r="J360" s="89">
        <f>IF('SAISIE ASL'!N360="Non Mesuré",F360,0)</f>
        <v>0</v>
      </c>
      <c r="K360" s="89"/>
      <c r="L360" s="89">
        <f t="shared" si="25"/>
        <v>1</v>
      </c>
      <c r="M360" s="89"/>
      <c r="N360" s="90"/>
      <c r="O360" s="90"/>
      <c r="P360" s="91" t="str">
        <f>IF('SAISIE ASL'!G360=1,H360,"")</f>
        <v/>
      </c>
      <c r="Q360" s="91"/>
      <c r="R360" s="91" t="str">
        <f>IF('SAISIE ASL'!G360=1,J360,"")</f>
        <v/>
      </c>
      <c r="S360" s="91"/>
      <c r="T360" s="91" t="str">
        <f>IF('SAISIE ASL'!G360=1,L360,"")</f>
        <v/>
      </c>
      <c r="U360" s="92"/>
      <c r="V360" s="93"/>
      <c r="W360" s="91"/>
      <c r="X360" s="91" t="str">
        <f>IF('SAISIE ASL'!G360=2,H360,"")</f>
        <v/>
      </c>
      <c r="Y360" s="91"/>
      <c r="Z360" s="91" t="str">
        <f>IF('SAISIE ASL'!G360=2,J360,"")</f>
        <v/>
      </c>
      <c r="AA360" s="91"/>
      <c r="AB360" s="91" t="str">
        <f>IF('SAISIE ASL'!G360=2,L360,"")</f>
        <v/>
      </c>
      <c r="AC360" s="92"/>
      <c r="AD360" s="93"/>
      <c r="AE360" s="91"/>
      <c r="AF360" s="91" t="str">
        <f>IF('SAISIE ASL'!G360=3,H360,"")</f>
        <v/>
      </c>
      <c r="AG360" s="91"/>
      <c r="AH360" s="91" t="str">
        <f>IF('SAISIE ASL'!G360=3,J360,"")</f>
        <v/>
      </c>
      <c r="AI360" s="91"/>
      <c r="AJ360" s="91" t="str">
        <f>IF('SAISIE ASL'!G360=3,L360,"")</f>
        <v/>
      </c>
      <c r="AK360" s="92"/>
      <c r="AL360" s="93"/>
      <c r="AM360" s="91"/>
      <c r="AN360" s="91" t="str">
        <f>IF('SAISIE ASL'!G360=4,H360,"")</f>
        <v/>
      </c>
      <c r="AO360" s="91"/>
      <c r="AP360" s="91" t="str">
        <f>IF('SAISIE ASL'!G360=4,J360,"")</f>
        <v/>
      </c>
      <c r="AQ360" s="91"/>
      <c r="AR360" s="91" t="str">
        <f>IF('SAISIE ASL'!G360=4,L360,"")</f>
        <v/>
      </c>
      <c r="AS360" s="92"/>
      <c r="AT360" s="93"/>
      <c r="AU360" s="89"/>
      <c r="AV360" s="91">
        <f>IF('SAISIE ASL'!G360=5,H360,"")</f>
        <v>1</v>
      </c>
      <c r="AW360" s="91"/>
      <c r="AX360" s="91">
        <f>IF('SAISIE ASL'!G360=5,J360,"")</f>
        <v>0</v>
      </c>
      <c r="AY360" s="91"/>
      <c r="AZ360" s="91">
        <f>IF('SAISIE ASL'!G360=5,L360,"")</f>
        <v>1</v>
      </c>
      <c r="BA360" s="92"/>
      <c r="BB360" s="93"/>
      <c r="BC360" s="89"/>
      <c r="BD360" s="91" t="str">
        <f>IF('SAISIE ASL'!A360=31,H360,"")</f>
        <v/>
      </c>
      <c r="BE360" s="91"/>
      <c r="BF360" s="91" t="str">
        <f>IF('SAISIE ASL'!A360=31,J360,"")</f>
        <v/>
      </c>
      <c r="BG360" s="91"/>
      <c r="BH360" s="91" t="str">
        <f>IF('SAISIE ASL'!A360=31,L360,"")</f>
        <v/>
      </c>
      <c r="BI360" s="92"/>
      <c r="BJ360" s="93"/>
      <c r="BK360" s="94"/>
      <c r="BL360" s="91" t="str">
        <f>IF('SAISIE ASL'!A360=32,H360,"")</f>
        <v/>
      </c>
      <c r="BM360" s="91"/>
      <c r="BN360" s="91" t="str">
        <f>IF('SAISIE ASL'!A360=32,J360,"")</f>
        <v/>
      </c>
      <c r="BO360" s="91"/>
      <c r="BP360" s="91" t="str">
        <f>IF('SAISIE ASL'!A360=32,L360,"")</f>
        <v/>
      </c>
      <c r="BQ360" s="92"/>
      <c r="BR360" s="93"/>
      <c r="BS360" s="85"/>
      <c r="BT360" s="91" t="str">
        <f>IF('SAISIE ASL'!A360=33,H360,"")</f>
        <v/>
      </c>
      <c r="BU360" s="91"/>
      <c r="BV360" s="91" t="str">
        <f>IF('SAISIE ASL'!A360=33,J360,"")</f>
        <v/>
      </c>
      <c r="BW360" s="91"/>
      <c r="BX360" s="91" t="str">
        <f>IF('SAISIE ASL'!A360=33,L360,"")</f>
        <v/>
      </c>
      <c r="BY360" s="92"/>
      <c r="BZ360" s="93"/>
    </row>
    <row r="361" spans="1:78" ht="15" x14ac:dyDescent="0.2">
      <c r="A361">
        <f>'SAISIE ASL'!J361</f>
        <v>100</v>
      </c>
      <c r="B361">
        <f>'SAISIE ASL'!K361</f>
        <v>310</v>
      </c>
      <c r="C361" t="str">
        <f>'SAISIE ASL'!L361</f>
        <v xml:space="preserve">Si un plan d'actions a été établi suite au pré-audit ou à l'audit précédent, celui-ci a été complété. </v>
      </c>
      <c r="D361">
        <f>'SAISIE ASL'!M361</f>
        <v>1</v>
      </c>
      <c r="E361" t="str">
        <f>'SAISIE ASL'!N361</f>
        <v>OUI</v>
      </c>
      <c r="F361" s="89">
        <f>'SAISIE ASL'!M361</f>
        <v>1</v>
      </c>
      <c r="G361" s="89">
        <f>IF('SAISIE ASL'!N361="OUI",1,IF('SAISIE ASL'!N361="NON",0,IF('SAISIE ASL'!N361="Non Mesuré","",0)))</f>
        <v>1</v>
      </c>
      <c r="H361" s="89">
        <f>IF('SAISIE ASL'!N361&lt;&gt;"Non Mesuré",F361*G361,"")</f>
        <v>1</v>
      </c>
      <c r="I361" s="89"/>
      <c r="J361" s="89">
        <f>IF('SAISIE ASL'!N361="Non Mesuré",F361,0)</f>
        <v>0</v>
      </c>
      <c r="K361" s="89"/>
      <c r="L361" s="89">
        <f t="shared" si="25"/>
        <v>1</v>
      </c>
      <c r="M361" s="89"/>
      <c r="N361" s="90"/>
      <c r="O361" s="90"/>
      <c r="P361" s="91" t="str">
        <f>IF('SAISIE ASL'!G361=1,H361,"")</f>
        <v/>
      </c>
      <c r="Q361" s="91"/>
      <c r="R361" s="91" t="str">
        <f>IF('SAISIE ASL'!G361=1,J361,"")</f>
        <v/>
      </c>
      <c r="S361" s="91"/>
      <c r="T361" s="91" t="str">
        <f>IF('SAISIE ASL'!G361=1,L361,"")</f>
        <v/>
      </c>
      <c r="U361" s="92"/>
      <c r="V361" s="93"/>
      <c r="W361" s="91"/>
      <c r="X361" s="91" t="str">
        <f>IF('SAISIE ASL'!G361=2,H361,"")</f>
        <v/>
      </c>
      <c r="Y361" s="91"/>
      <c r="Z361" s="91" t="str">
        <f>IF('SAISIE ASL'!G361=2,J361,"")</f>
        <v/>
      </c>
      <c r="AA361" s="91"/>
      <c r="AB361" s="91" t="str">
        <f>IF('SAISIE ASL'!G361=2,L361,"")</f>
        <v/>
      </c>
      <c r="AC361" s="92"/>
      <c r="AD361" s="93"/>
      <c r="AE361" s="91"/>
      <c r="AF361" s="91" t="str">
        <f>IF('SAISIE ASL'!G361=3,H361,"")</f>
        <v/>
      </c>
      <c r="AG361" s="91"/>
      <c r="AH361" s="91" t="str">
        <f>IF('SAISIE ASL'!G361=3,J361,"")</f>
        <v/>
      </c>
      <c r="AI361" s="91"/>
      <c r="AJ361" s="91" t="str">
        <f>IF('SAISIE ASL'!G361=3,L361,"")</f>
        <v/>
      </c>
      <c r="AK361" s="92"/>
      <c r="AL361" s="93"/>
      <c r="AM361" s="91"/>
      <c r="AN361" s="91" t="str">
        <f>IF('SAISIE ASL'!G361=4,H361,"")</f>
        <v/>
      </c>
      <c r="AO361" s="91"/>
      <c r="AP361" s="91" t="str">
        <f>IF('SAISIE ASL'!G361=4,J361,"")</f>
        <v/>
      </c>
      <c r="AQ361" s="91"/>
      <c r="AR361" s="91" t="str">
        <f>IF('SAISIE ASL'!G361=4,L361,"")</f>
        <v/>
      </c>
      <c r="AS361" s="92"/>
      <c r="AT361" s="93"/>
      <c r="AU361" s="89"/>
      <c r="AV361" s="91">
        <f>IF('SAISIE ASL'!G361=5,H361,"")</f>
        <v>1</v>
      </c>
      <c r="AW361" s="91"/>
      <c r="AX361" s="91">
        <f>IF('SAISIE ASL'!G361=5,J361,"")</f>
        <v>0</v>
      </c>
      <c r="AY361" s="91"/>
      <c r="AZ361" s="91">
        <f>IF('SAISIE ASL'!G361=5,L361,"")</f>
        <v>1</v>
      </c>
      <c r="BA361" s="92"/>
      <c r="BB361" s="93"/>
      <c r="BC361" s="89"/>
      <c r="BD361" s="91" t="str">
        <f>IF('SAISIE ASL'!A361=31,H361,"")</f>
        <v/>
      </c>
      <c r="BE361" s="91"/>
      <c r="BF361" s="91" t="str">
        <f>IF('SAISIE ASL'!A361=31,J361,"")</f>
        <v/>
      </c>
      <c r="BG361" s="91"/>
      <c r="BH361" s="91" t="str">
        <f>IF('SAISIE ASL'!A361=31,L361,"")</f>
        <v/>
      </c>
      <c r="BI361" s="92"/>
      <c r="BJ361" s="93"/>
      <c r="BK361" s="94"/>
      <c r="BL361" s="91" t="str">
        <f>IF('SAISIE ASL'!A361=32,H361,"")</f>
        <v/>
      </c>
      <c r="BM361" s="91"/>
      <c r="BN361" s="91" t="str">
        <f>IF('SAISIE ASL'!A361=32,J361,"")</f>
        <v/>
      </c>
      <c r="BO361" s="91"/>
      <c r="BP361" s="91" t="str">
        <f>IF('SAISIE ASL'!A361=32,L361,"")</f>
        <v/>
      </c>
      <c r="BQ361" s="92"/>
      <c r="BR361" s="93"/>
      <c r="BS361" s="85"/>
      <c r="BT361" s="91" t="str">
        <f>IF('SAISIE ASL'!A361=33,H361,"")</f>
        <v/>
      </c>
      <c r="BU361" s="91"/>
      <c r="BV361" s="91" t="str">
        <f>IF('SAISIE ASL'!A361=33,J361,"")</f>
        <v/>
      </c>
      <c r="BW361" s="91"/>
      <c r="BX361" s="91" t="str">
        <f>IF('SAISIE ASL'!A361=33,L361,"")</f>
        <v/>
      </c>
      <c r="BY361" s="92"/>
      <c r="BZ361" s="93"/>
    </row>
    <row r="362" spans="1:78" ht="15.75" x14ac:dyDescent="0.2">
      <c r="A362">
        <f>'SAISIE ASL'!J362</f>
        <v>0</v>
      </c>
      <c r="B362" t="str">
        <f>'SAISIE ASL'!K362</f>
        <v/>
      </c>
      <c r="C362" t="str">
        <f>'SAISIE ASL'!L362</f>
        <v>Le suivi des réclamations</v>
      </c>
      <c r="D362">
        <f>'SAISIE ASL'!M362</f>
        <v>0</v>
      </c>
      <c r="E362">
        <f>'SAISIE ASL'!N362</f>
        <v>0</v>
      </c>
      <c r="F362" s="89"/>
      <c r="G362" s="89"/>
      <c r="H362" s="89"/>
      <c r="I362" s="89"/>
      <c r="J362" s="89"/>
      <c r="K362" s="89"/>
      <c r="L362" s="89"/>
      <c r="M362" s="65"/>
      <c r="N362" s="116"/>
      <c r="O362" s="105"/>
      <c r="P362" s="91" t="str">
        <f>IF('SAISIE ASL'!G362=1,H362,"")</f>
        <v/>
      </c>
      <c r="Q362" s="91"/>
      <c r="R362" s="91" t="str">
        <f>IF('SAISIE ASL'!G362=1,J362,"")</f>
        <v/>
      </c>
      <c r="S362" s="91"/>
      <c r="T362" s="91" t="str">
        <f>IF('SAISIE ASL'!G362=1,L362,"")</f>
        <v/>
      </c>
      <c r="U362" s="92"/>
      <c r="V362" s="93"/>
      <c r="W362" s="91"/>
      <c r="X362" s="91" t="str">
        <f>IF('SAISIE ASL'!G362=2,H362,"")</f>
        <v/>
      </c>
      <c r="Y362" s="91"/>
      <c r="Z362" s="91" t="str">
        <f>IF('SAISIE ASL'!G362=2,J362,"")</f>
        <v/>
      </c>
      <c r="AA362" s="91"/>
      <c r="AB362" s="91" t="str">
        <f>IF('SAISIE ASL'!G362=2,L362,"")</f>
        <v/>
      </c>
      <c r="AC362" s="92"/>
      <c r="AD362" s="93"/>
      <c r="AE362" s="91"/>
      <c r="AF362" s="91" t="str">
        <f>IF('SAISIE ASL'!G362=3,H362,"")</f>
        <v/>
      </c>
      <c r="AG362" s="91"/>
      <c r="AH362" s="91" t="str">
        <f>IF('SAISIE ASL'!G362=3,J362,"")</f>
        <v/>
      </c>
      <c r="AI362" s="91"/>
      <c r="AJ362" s="91" t="str">
        <f>IF('SAISIE ASL'!G362=3,L362,"")</f>
        <v/>
      </c>
      <c r="AK362" s="92"/>
      <c r="AL362" s="93"/>
      <c r="AM362" s="91"/>
      <c r="AN362" s="91" t="str">
        <f>IF('SAISIE ASL'!G362=4,H362,"")</f>
        <v/>
      </c>
      <c r="AO362" s="91"/>
      <c r="AP362" s="91" t="str">
        <f>IF('SAISIE ASL'!G362=4,J362,"")</f>
        <v/>
      </c>
      <c r="AQ362" s="91"/>
      <c r="AR362" s="91" t="str">
        <f>IF('SAISIE ASL'!G362=4,L362,"")</f>
        <v/>
      </c>
      <c r="AS362" s="92"/>
      <c r="AT362" s="93"/>
      <c r="AU362" s="89"/>
      <c r="AV362" s="91" t="str">
        <f>IF('SAISIE ASL'!G362=5,H362,"")</f>
        <v/>
      </c>
      <c r="AW362" s="91"/>
      <c r="AX362" s="91" t="str">
        <f>IF('SAISIE ASL'!G362=5,J362,"")</f>
        <v/>
      </c>
      <c r="AY362" s="91"/>
      <c r="AZ362" s="91" t="str">
        <f>IF('SAISIE ASL'!G362=5,L362,"")</f>
        <v/>
      </c>
      <c r="BA362" s="92"/>
      <c r="BB362" s="93"/>
      <c r="BC362" s="89"/>
      <c r="BD362" s="91" t="str">
        <f>IF('SAISIE ASL'!A362=31,H362,"")</f>
        <v/>
      </c>
      <c r="BE362" s="91"/>
      <c r="BF362" s="91" t="str">
        <f>IF('SAISIE ASL'!A362=31,J362,"")</f>
        <v/>
      </c>
      <c r="BG362" s="91"/>
      <c r="BH362" s="91" t="str">
        <f>IF('SAISIE ASL'!A362=31,L362,"")</f>
        <v/>
      </c>
      <c r="BI362" s="92"/>
      <c r="BJ362" s="93"/>
      <c r="BK362" s="94"/>
      <c r="BL362" s="91" t="str">
        <f>IF('SAISIE ASL'!A362=32,H362,"")</f>
        <v/>
      </c>
      <c r="BM362" s="91"/>
      <c r="BN362" s="91" t="str">
        <f>IF('SAISIE ASL'!A362=32,J362,"")</f>
        <v/>
      </c>
      <c r="BO362" s="91"/>
      <c r="BP362" s="91" t="str">
        <f>IF('SAISIE ASL'!A362=32,L362,"")</f>
        <v/>
      </c>
      <c r="BQ362" s="92"/>
      <c r="BR362" s="93"/>
      <c r="BS362" s="85"/>
      <c r="BT362" s="91" t="str">
        <f>IF('SAISIE ASL'!A362=33,H362,"")</f>
        <v/>
      </c>
      <c r="BU362" s="91"/>
      <c r="BV362" s="91" t="str">
        <f>IF('SAISIE ASL'!A362=33,J362,"")</f>
        <v/>
      </c>
      <c r="BW362" s="91"/>
      <c r="BX362" s="91" t="str">
        <f>IF('SAISIE ASL'!A362=33,L362,"")</f>
        <v/>
      </c>
      <c r="BY362" s="92"/>
      <c r="BZ362" s="93"/>
    </row>
    <row r="363" spans="1:78" ht="15" x14ac:dyDescent="0.2">
      <c r="A363">
        <f>'SAISIE ASL'!J363</f>
        <v>100</v>
      </c>
      <c r="B363">
        <f>'SAISIE ASL'!K363</f>
        <v>311</v>
      </c>
      <c r="C363" t="str">
        <f>'SAISIE ASL'!L363</f>
        <v xml:space="preserve">L’établissement a formalisé une procédure écrite pour le suivi des réclamations </v>
      </c>
      <c r="D363">
        <f>'SAISIE ASL'!M363</f>
        <v>3</v>
      </c>
      <c r="E363" t="str">
        <f>'SAISIE ASL'!N363</f>
        <v>OUI</v>
      </c>
      <c r="F363" s="89">
        <f>'SAISIE ASL'!M363</f>
        <v>3</v>
      </c>
      <c r="G363" s="89">
        <f>IF('SAISIE ASL'!N363="OUI",1,IF('SAISIE ASL'!N363="NON",0,IF('SAISIE ASL'!N363="Non Mesuré","",0)))</f>
        <v>1</v>
      </c>
      <c r="H363" s="89">
        <f>IF('SAISIE ASL'!N363&lt;&gt;"Non Mesuré",F363*G363,"")</f>
        <v>3</v>
      </c>
      <c r="I363" s="89"/>
      <c r="J363" s="89">
        <f>IF('SAISIE ASL'!N363="Non Mesuré",F363,0)</f>
        <v>0</v>
      </c>
      <c r="K363" s="89"/>
      <c r="L363" s="89">
        <f t="shared" ref="L363:L371" si="26">F363-J363</f>
        <v>3</v>
      </c>
      <c r="M363" s="89"/>
      <c r="N363" s="90"/>
      <c r="O363" s="90"/>
      <c r="P363" s="91" t="str">
        <f>IF('SAISIE ASL'!G363=1,H363,"")</f>
        <v/>
      </c>
      <c r="Q363" s="91"/>
      <c r="R363" s="91" t="str">
        <f>IF('SAISIE ASL'!G363=1,J363,"")</f>
        <v/>
      </c>
      <c r="S363" s="91"/>
      <c r="T363" s="91" t="str">
        <f>IF('SAISIE ASL'!G363=1,L363,"")</f>
        <v/>
      </c>
      <c r="U363" s="92"/>
      <c r="V363" s="93"/>
      <c r="W363" s="91"/>
      <c r="X363" s="91" t="str">
        <f>IF('SAISIE ASL'!G363=2,H363,"")</f>
        <v/>
      </c>
      <c r="Y363" s="91"/>
      <c r="Z363" s="91" t="str">
        <f>IF('SAISIE ASL'!G363=2,J363,"")</f>
        <v/>
      </c>
      <c r="AA363" s="91"/>
      <c r="AB363" s="91" t="str">
        <f>IF('SAISIE ASL'!G363=2,L363,"")</f>
        <v/>
      </c>
      <c r="AC363" s="92"/>
      <c r="AD363" s="93"/>
      <c r="AE363" s="91"/>
      <c r="AF363" s="91" t="str">
        <f>IF('SAISIE ASL'!G363=3,H363,"")</f>
        <v/>
      </c>
      <c r="AG363" s="91"/>
      <c r="AH363" s="91" t="str">
        <f>IF('SAISIE ASL'!G363=3,J363,"")</f>
        <v/>
      </c>
      <c r="AI363" s="91"/>
      <c r="AJ363" s="91" t="str">
        <f>IF('SAISIE ASL'!G363=3,L363,"")</f>
        <v/>
      </c>
      <c r="AK363" s="92"/>
      <c r="AL363" s="93"/>
      <c r="AM363" s="91"/>
      <c r="AN363" s="91" t="str">
        <f>IF('SAISIE ASL'!G363=4,H363,"")</f>
        <v/>
      </c>
      <c r="AO363" s="91"/>
      <c r="AP363" s="91" t="str">
        <f>IF('SAISIE ASL'!G363=4,J363,"")</f>
        <v/>
      </c>
      <c r="AQ363" s="91"/>
      <c r="AR363" s="91" t="str">
        <f>IF('SAISIE ASL'!G363=4,L363,"")</f>
        <v/>
      </c>
      <c r="AS363" s="92"/>
      <c r="AT363" s="93"/>
      <c r="AU363" s="89"/>
      <c r="AV363" s="91">
        <f>IF('SAISIE ASL'!G363=5,H363,"")</f>
        <v>3</v>
      </c>
      <c r="AW363" s="91"/>
      <c r="AX363" s="91">
        <f>IF('SAISIE ASL'!G363=5,J363,"")</f>
        <v>0</v>
      </c>
      <c r="AY363" s="91"/>
      <c r="AZ363" s="91">
        <f>IF('SAISIE ASL'!G363=5,L363,"")</f>
        <v>3</v>
      </c>
      <c r="BA363" s="92"/>
      <c r="BB363" s="93"/>
      <c r="BC363" s="89"/>
      <c r="BD363" s="91" t="str">
        <f>IF('SAISIE ASL'!A363=31,H363,"")</f>
        <v/>
      </c>
      <c r="BE363" s="91"/>
      <c r="BF363" s="91" t="str">
        <f>IF('SAISIE ASL'!A363=31,J363,"")</f>
        <v/>
      </c>
      <c r="BG363" s="91"/>
      <c r="BH363" s="91" t="str">
        <f>IF('SAISIE ASL'!A363=31,L363,"")</f>
        <v/>
      </c>
      <c r="BI363" s="92"/>
      <c r="BJ363" s="93"/>
      <c r="BK363" s="94"/>
      <c r="BL363" s="91" t="str">
        <f>IF('SAISIE ASL'!A363=32,H363,"")</f>
        <v/>
      </c>
      <c r="BM363" s="91"/>
      <c r="BN363" s="91" t="str">
        <f>IF('SAISIE ASL'!A363=32,J363,"")</f>
        <v/>
      </c>
      <c r="BO363" s="91"/>
      <c r="BP363" s="91" t="str">
        <f>IF('SAISIE ASL'!A363=32,L363,"")</f>
        <v/>
      </c>
      <c r="BQ363" s="92"/>
      <c r="BR363" s="93"/>
      <c r="BS363" s="85"/>
      <c r="BT363" s="91" t="str">
        <f>IF('SAISIE ASL'!A363=33,H363,"")</f>
        <v/>
      </c>
      <c r="BU363" s="91"/>
      <c r="BV363" s="91" t="str">
        <f>IF('SAISIE ASL'!A363=33,J363,"")</f>
        <v/>
      </c>
      <c r="BW363" s="91"/>
      <c r="BX363" s="91" t="str">
        <f>IF('SAISIE ASL'!A363=33,L363,"")</f>
        <v/>
      </c>
      <c r="BY363" s="92"/>
      <c r="BZ363" s="93"/>
    </row>
    <row r="364" spans="1:78" ht="15" x14ac:dyDescent="0.2">
      <c r="A364">
        <f>'SAISIE ASL'!J364</f>
        <v>100</v>
      </c>
      <c r="B364">
        <f>'SAISIE ASL'!K364</f>
        <v>312</v>
      </c>
      <c r="C364" t="str">
        <f>'SAISIE ASL'!L364</f>
        <v>L’établissement archive l'ensemble des réclamations dans un classeur dédié avec un tableau de suivi.</v>
      </c>
      <c r="D364">
        <f>'SAISIE ASL'!M364</f>
        <v>1</v>
      </c>
      <c r="E364" t="str">
        <f>'SAISIE ASL'!N364</f>
        <v>OUI</v>
      </c>
      <c r="F364" s="89">
        <f>'SAISIE ASL'!M364</f>
        <v>1</v>
      </c>
      <c r="G364" s="89">
        <f>IF('SAISIE ASL'!N364="OUI",1,IF('SAISIE ASL'!N364="NON",0,IF('SAISIE ASL'!N364="Non Mesuré","",0)))</f>
        <v>1</v>
      </c>
      <c r="H364" s="89">
        <f>IF('SAISIE ASL'!N364&lt;&gt;"Non Mesuré",F364*G364,"")</f>
        <v>1</v>
      </c>
      <c r="I364" s="89"/>
      <c r="J364" s="89">
        <f>IF('SAISIE ASL'!N364="Non Mesuré",F364,0)</f>
        <v>0</v>
      </c>
      <c r="K364" s="89"/>
      <c r="L364" s="89">
        <f t="shared" si="26"/>
        <v>1</v>
      </c>
      <c r="M364" s="89"/>
      <c r="N364" s="90"/>
      <c r="O364" s="90"/>
      <c r="P364" s="91" t="str">
        <f>IF('SAISIE ASL'!G364=1,H364,"")</f>
        <v/>
      </c>
      <c r="Q364" s="91"/>
      <c r="R364" s="91" t="str">
        <f>IF('SAISIE ASL'!G364=1,J364,"")</f>
        <v/>
      </c>
      <c r="S364" s="91"/>
      <c r="T364" s="91" t="str">
        <f>IF('SAISIE ASL'!G364=1,L364,"")</f>
        <v/>
      </c>
      <c r="U364" s="92"/>
      <c r="V364" s="93"/>
      <c r="W364" s="91"/>
      <c r="X364" s="91" t="str">
        <f>IF('SAISIE ASL'!G364=2,H364,"")</f>
        <v/>
      </c>
      <c r="Y364" s="91"/>
      <c r="Z364" s="91" t="str">
        <f>IF('SAISIE ASL'!G364=2,J364,"")</f>
        <v/>
      </c>
      <c r="AA364" s="91"/>
      <c r="AB364" s="91" t="str">
        <f>IF('SAISIE ASL'!G364=2,L364,"")</f>
        <v/>
      </c>
      <c r="AC364" s="92"/>
      <c r="AD364" s="93"/>
      <c r="AE364" s="91"/>
      <c r="AF364" s="91" t="str">
        <f>IF('SAISIE ASL'!G364=3,H364,"")</f>
        <v/>
      </c>
      <c r="AG364" s="91"/>
      <c r="AH364" s="91" t="str">
        <f>IF('SAISIE ASL'!G364=3,J364,"")</f>
        <v/>
      </c>
      <c r="AI364" s="91"/>
      <c r="AJ364" s="91" t="str">
        <f>IF('SAISIE ASL'!G364=3,L364,"")</f>
        <v/>
      </c>
      <c r="AK364" s="92"/>
      <c r="AL364" s="93"/>
      <c r="AM364" s="91"/>
      <c r="AN364" s="91" t="str">
        <f>IF('SAISIE ASL'!G364=4,H364,"")</f>
        <v/>
      </c>
      <c r="AO364" s="91"/>
      <c r="AP364" s="91" t="str">
        <f>IF('SAISIE ASL'!G364=4,J364,"")</f>
        <v/>
      </c>
      <c r="AQ364" s="91"/>
      <c r="AR364" s="91" t="str">
        <f>IF('SAISIE ASL'!G364=4,L364,"")</f>
        <v/>
      </c>
      <c r="AS364" s="92"/>
      <c r="AT364" s="93"/>
      <c r="AU364" s="89"/>
      <c r="AV364" s="91">
        <f>IF('SAISIE ASL'!G364=5,H364,"")</f>
        <v>1</v>
      </c>
      <c r="AW364" s="91"/>
      <c r="AX364" s="91">
        <f>IF('SAISIE ASL'!G364=5,J364,"")</f>
        <v>0</v>
      </c>
      <c r="AY364" s="91"/>
      <c r="AZ364" s="91">
        <f>IF('SAISIE ASL'!G364=5,L364,"")</f>
        <v>1</v>
      </c>
      <c r="BA364" s="92"/>
      <c r="BB364" s="93"/>
      <c r="BC364" s="89"/>
      <c r="BD364" s="91" t="str">
        <f>IF('SAISIE ASL'!A364=31,H364,"")</f>
        <v/>
      </c>
      <c r="BE364" s="91"/>
      <c r="BF364" s="91" t="str">
        <f>IF('SAISIE ASL'!A364=31,J364,"")</f>
        <v/>
      </c>
      <c r="BG364" s="91"/>
      <c r="BH364" s="91" t="str">
        <f>IF('SAISIE ASL'!A364=31,L364,"")</f>
        <v/>
      </c>
      <c r="BI364" s="92"/>
      <c r="BJ364" s="93"/>
      <c r="BK364" s="94"/>
      <c r="BL364" s="91" t="str">
        <f>IF('SAISIE ASL'!A364=32,H364,"")</f>
        <v/>
      </c>
      <c r="BM364" s="91"/>
      <c r="BN364" s="91" t="str">
        <f>IF('SAISIE ASL'!A364=32,J364,"")</f>
        <v/>
      </c>
      <c r="BO364" s="91"/>
      <c r="BP364" s="91" t="str">
        <f>IF('SAISIE ASL'!A364=32,L364,"")</f>
        <v/>
      </c>
      <c r="BQ364" s="92"/>
      <c r="BR364" s="93"/>
      <c r="BS364" s="85"/>
      <c r="BT364" s="91" t="str">
        <f>IF('SAISIE ASL'!A364=33,H364,"")</f>
        <v/>
      </c>
      <c r="BU364" s="91"/>
      <c r="BV364" s="91" t="str">
        <f>IF('SAISIE ASL'!A364=33,J364,"")</f>
        <v/>
      </c>
      <c r="BW364" s="91"/>
      <c r="BX364" s="91" t="str">
        <f>IF('SAISIE ASL'!A364=33,L364,"")</f>
        <v/>
      </c>
      <c r="BY364" s="92"/>
      <c r="BZ364" s="93"/>
    </row>
    <row r="365" spans="1:78" ht="15" x14ac:dyDescent="0.2">
      <c r="A365">
        <f>'SAISIE ASL'!J365</f>
        <v>100</v>
      </c>
      <c r="B365">
        <f>'SAISIE ASL'!K365</f>
        <v>313</v>
      </c>
      <c r="C365" t="str">
        <f>'SAISIE ASL'!L365</f>
        <v>L'établissement dispose d'un courrier type de prise en compte d'une réclamation</v>
      </c>
      <c r="D365">
        <f>'SAISIE ASL'!M365</f>
        <v>1</v>
      </c>
      <c r="E365" t="str">
        <f>'SAISIE ASL'!N365</f>
        <v>OUI</v>
      </c>
      <c r="F365" s="89">
        <f>'SAISIE ASL'!M365</f>
        <v>1</v>
      </c>
      <c r="G365" s="89">
        <f>IF('SAISIE ASL'!N365="OUI",1,IF('SAISIE ASL'!N365="NON",0,IF('SAISIE ASL'!N365="Non Mesuré","",0)))</f>
        <v>1</v>
      </c>
      <c r="H365" s="89">
        <f>IF('SAISIE ASL'!N365&lt;&gt;"Non Mesuré",F365*G365,"")</f>
        <v>1</v>
      </c>
      <c r="I365" s="89"/>
      <c r="J365" s="89">
        <f>IF('SAISIE ASL'!N365="Non Mesuré",F365,0)</f>
        <v>0</v>
      </c>
      <c r="K365" s="89"/>
      <c r="L365" s="89">
        <f t="shared" si="26"/>
        <v>1</v>
      </c>
      <c r="M365" s="89"/>
      <c r="N365" s="90"/>
      <c r="O365" s="90"/>
      <c r="P365" s="91" t="str">
        <f>IF('SAISIE ASL'!G365=1,H365,"")</f>
        <v/>
      </c>
      <c r="Q365" s="91"/>
      <c r="R365" s="91" t="str">
        <f>IF('SAISIE ASL'!G365=1,J365,"")</f>
        <v/>
      </c>
      <c r="S365" s="91"/>
      <c r="T365" s="91" t="str">
        <f>IF('SAISIE ASL'!G365=1,L365,"")</f>
        <v/>
      </c>
      <c r="U365" s="92"/>
      <c r="V365" s="93"/>
      <c r="W365" s="91"/>
      <c r="X365" s="91" t="str">
        <f>IF('SAISIE ASL'!G365=2,H365,"")</f>
        <v/>
      </c>
      <c r="Y365" s="91"/>
      <c r="Z365" s="91" t="str">
        <f>IF('SAISIE ASL'!G365=2,J365,"")</f>
        <v/>
      </c>
      <c r="AA365" s="91"/>
      <c r="AB365" s="91" t="str">
        <f>IF('SAISIE ASL'!G365=2,L365,"")</f>
        <v/>
      </c>
      <c r="AC365" s="92"/>
      <c r="AD365" s="93"/>
      <c r="AE365" s="91"/>
      <c r="AF365" s="91" t="str">
        <f>IF('SAISIE ASL'!G365=3,H365,"")</f>
        <v/>
      </c>
      <c r="AG365" s="91"/>
      <c r="AH365" s="91" t="str">
        <f>IF('SAISIE ASL'!G365=3,J365,"")</f>
        <v/>
      </c>
      <c r="AI365" s="91"/>
      <c r="AJ365" s="91" t="str">
        <f>IF('SAISIE ASL'!G365=3,L365,"")</f>
        <v/>
      </c>
      <c r="AK365" s="92"/>
      <c r="AL365" s="93"/>
      <c r="AM365" s="91"/>
      <c r="AN365" s="91" t="str">
        <f>IF('SAISIE ASL'!G365=4,H365,"")</f>
        <v/>
      </c>
      <c r="AO365" s="91"/>
      <c r="AP365" s="91" t="str">
        <f>IF('SAISIE ASL'!G365=4,J365,"")</f>
        <v/>
      </c>
      <c r="AQ365" s="91"/>
      <c r="AR365" s="91" t="str">
        <f>IF('SAISIE ASL'!G365=4,L365,"")</f>
        <v/>
      </c>
      <c r="AS365" s="92"/>
      <c r="AT365" s="93"/>
      <c r="AU365" s="89"/>
      <c r="AV365" s="91">
        <f>IF('SAISIE ASL'!G365=5,H365,"")</f>
        <v>1</v>
      </c>
      <c r="AW365" s="91"/>
      <c r="AX365" s="91">
        <f>IF('SAISIE ASL'!G365=5,J365,"")</f>
        <v>0</v>
      </c>
      <c r="AY365" s="91"/>
      <c r="AZ365" s="91">
        <f>IF('SAISIE ASL'!G365=5,L365,"")</f>
        <v>1</v>
      </c>
      <c r="BA365" s="92"/>
      <c r="BB365" s="93"/>
      <c r="BC365" s="89"/>
      <c r="BD365" s="91" t="str">
        <f>IF('SAISIE ASL'!A365=31,H365,"")</f>
        <v/>
      </c>
      <c r="BE365" s="91"/>
      <c r="BF365" s="91" t="str">
        <f>IF('SAISIE ASL'!A365=31,J365,"")</f>
        <v/>
      </c>
      <c r="BG365" s="91"/>
      <c r="BH365" s="91" t="str">
        <f>IF('SAISIE ASL'!A365=31,L365,"")</f>
        <v/>
      </c>
      <c r="BI365" s="92"/>
      <c r="BJ365" s="93"/>
      <c r="BK365" s="94"/>
      <c r="BL365" s="91" t="str">
        <f>IF('SAISIE ASL'!A365=32,H365,"")</f>
        <v/>
      </c>
      <c r="BM365" s="91"/>
      <c r="BN365" s="91" t="str">
        <f>IF('SAISIE ASL'!A365=32,J365,"")</f>
        <v/>
      </c>
      <c r="BO365" s="91"/>
      <c r="BP365" s="91" t="str">
        <f>IF('SAISIE ASL'!A365=32,L365,"")</f>
        <v/>
      </c>
      <c r="BQ365" s="92"/>
      <c r="BR365" s="93"/>
      <c r="BS365" s="85"/>
      <c r="BT365" s="91" t="str">
        <f>IF('SAISIE ASL'!A365=33,H365,"")</f>
        <v/>
      </c>
      <c r="BU365" s="91"/>
      <c r="BV365" s="91" t="str">
        <f>IF('SAISIE ASL'!A365=33,J365,"")</f>
        <v/>
      </c>
      <c r="BW365" s="91"/>
      <c r="BX365" s="91" t="str">
        <f>IF('SAISIE ASL'!A365=33,L365,"")</f>
        <v/>
      </c>
      <c r="BY365" s="92"/>
      <c r="BZ365" s="93"/>
    </row>
    <row r="366" spans="1:78" ht="15" x14ac:dyDescent="0.2">
      <c r="A366">
        <f>'SAISIE ASL'!J366</f>
        <v>100</v>
      </c>
      <c r="B366">
        <f>'SAISIE ASL'!K366</f>
        <v>314</v>
      </c>
      <c r="C366" t="str">
        <f>'SAISIE ASL'!L366</f>
        <v>L'établissement accuse réception des réclamations dans un délai de 72h et répond dans un délai maximum de 15 jours.</v>
      </c>
      <c r="D366">
        <f>'SAISIE ASL'!M366</f>
        <v>3</v>
      </c>
      <c r="E366" t="str">
        <f>'SAISIE ASL'!N366</f>
        <v>OUI</v>
      </c>
      <c r="F366" s="89">
        <f>'SAISIE ASL'!M366</f>
        <v>3</v>
      </c>
      <c r="G366" s="89">
        <f>IF('SAISIE ASL'!N366="OUI",1,IF('SAISIE ASL'!N366="NON",0,IF('SAISIE ASL'!N366="Non Mesuré","",0)))</f>
        <v>1</v>
      </c>
      <c r="H366" s="89">
        <f>IF('SAISIE ASL'!N366&lt;&gt;"Non Mesuré",F366*G366,"")</f>
        <v>3</v>
      </c>
      <c r="I366" s="89"/>
      <c r="J366" s="89">
        <f>IF('SAISIE ASL'!N366="Non Mesuré",F366,0)</f>
        <v>0</v>
      </c>
      <c r="K366" s="89"/>
      <c r="L366" s="89">
        <f t="shared" si="26"/>
        <v>3</v>
      </c>
      <c r="M366" s="89"/>
      <c r="N366" s="90"/>
      <c r="O366" s="90"/>
      <c r="P366" s="91" t="str">
        <f>IF('SAISIE ASL'!G366=1,H366,"")</f>
        <v/>
      </c>
      <c r="Q366" s="91"/>
      <c r="R366" s="91" t="str">
        <f>IF('SAISIE ASL'!G366=1,J366,"")</f>
        <v/>
      </c>
      <c r="S366" s="91"/>
      <c r="T366" s="91" t="str">
        <f>IF('SAISIE ASL'!G366=1,L366,"")</f>
        <v/>
      </c>
      <c r="U366" s="92"/>
      <c r="V366" s="93"/>
      <c r="W366" s="91"/>
      <c r="X366" s="91" t="str">
        <f>IF('SAISIE ASL'!G366=2,H366,"")</f>
        <v/>
      </c>
      <c r="Y366" s="91"/>
      <c r="Z366" s="91" t="str">
        <f>IF('SAISIE ASL'!G366=2,J366,"")</f>
        <v/>
      </c>
      <c r="AA366" s="91"/>
      <c r="AB366" s="91" t="str">
        <f>IF('SAISIE ASL'!G366=2,L366,"")</f>
        <v/>
      </c>
      <c r="AC366" s="92"/>
      <c r="AD366" s="93"/>
      <c r="AE366" s="91"/>
      <c r="AF366" s="91" t="str">
        <f>IF('SAISIE ASL'!G366=3,H366,"")</f>
        <v/>
      </c>
      <c r="AG366" s="91"/>
      <c r="AH366" s="91" t="str">
        <f>IF('SAISIE ASL'!G366=3,J366,"")</f>
        <v/>
      </c>
      <c r="AI366" s="91"/>
      <c r="AJ366" s="91" t="str">
        <f>IF('SAISIE ASL'!G366=3,L366,"")</f>
        <v/>
      </c>
      <c r="AK366" s="92"/>
      <c r="AL366" s="93"/>
      <c r="AM366" s="91"/>
      <c r="AN366" s="91" t="str">
        <f>IF('SAISIE ASL'!G366=4,H366,"")</f>
        <v/>
      </c>
      <c r="AO366" s="91"/>
      <c r="AP366" s="91" t="str">
        <f>IF('SAISIE ASL'!G366=4,J366,"")</f>
        <v/>
      </c>
      <c r="AQ366" s="91"/>
      <c r="AR366" s="91" t="str">
        <f>IF('SAISIE ASL'!G366=4,L366,"")</f>
        <v/>
      </c>
      <c r="AS366" s="92"/>
      <c r="AT366" s="93"/>
      <c r="AU366" s="89"/>
      <c r="AV366" s="91">
        <f>IF('SAISIE ASL'!G366=5,H366,"")</f>
        <v>3</v>
      </c>
      <c r="AW366" s="91"/>
      <c r="AX366" s="91">
        <f>IF('SAISIE ASL'!G366=5,J366,"")</f>
        <v>0</v>
      </c>
      <c r="AY366" s="91"/>
      <c r="AZ366" s="91">
        <f>IF('SAISIE ASL'!G366=5,L366,"")</f>
        <v>3</v>
      </c>
      <c r="BA366" s="92"/>
      <c r="BB366" s="93"/>
      <c r="BC366" s="89"/>
      <c r="BD366" s="91" t="str">
        <f>IF('SAISIE ASL'!A366=31,H366,"")</f>
        <v/>
      </c>
      <c r="BE366" s="91"/>
      <c r="BF366" s="91" t="str">
        <f>IF('SAISIE ASL'!A366=31,J366,"")</f>
        <v/>
      </c>
      <c r="BG366" s="91"/>
      <c r="BH366" s="91" t="str">
        <f>IF('SAISIE ASL'!A366=31,L366,"")</f>
        <v/>
      </c>
      <c r="BI366" s="92"/>
      <c r="BJ366" s="93"/>
      <c r="BK366" s="94"/>
      <c r="BL366" s="91" t="str">
        <f>IF('SAISIE ASL'!A366=32,H366,"")</f>
        <v/>
      </c>
      <c r="BM366" s="91"/>
      <c r="BN366" s="91" t="str">
        <f>IF('SAISIE ASL'!A366=32,J366,"")</f>
        <v/>
      </c>
      <c r="BO366" s="91"/>
      <c r="BP366" s="91" t="str">
        <f>IF('SAISIE ASL'!A366=32,L366,"")</f>
        <v/>
      </c>
      <c r="BQ366" s="92"/>
      <c r="BR366" s="93"/>
      <c r="BS366" s="85"/>
      <c r="BT366" s="91" t="str">
        <f>IF('SAISIE ASL'!A366=33,H366,"")</f>
        <v/>
      </c>
      <c r="BU366" s="91"/>
      <c r="BV366" s="91" t="str">
        <f>IF('SAISIE ASL'!A366=33,J366,"")</f>
        <v/>
      </c>
      <c r="BW366" s="91"/>
      <c r="BX366" s="91" t="str">
        <f>IF('SAISIE ASL'!A366=33,L366,"")</f>
        <v/>
      </c>
      <c r="BY366" s="92"/>
      <c r="BZ366" s="93"/>
    </row>
    <row r="367" spans="1:78" ht="15" x14ac:dyDescent="0.2">
      <c r="A367">
        <f>'SAISIE ASL'!J367</f>
        <v>100</v>
      </c>
      <c r="B367">
        <f>'SAISIE ASL'!K367</f>
        <v>315</v>
      </c>
      <c r="C367" t="str">
        <f>'SAISIE ASL'!L367</f>
        <v>Les réponses aux réclamations sont personnalisées et constructives.</v>
      </c>
      <c r="D367">
        <f>'SAISIE ASL'!M367</f>
        <v>1</v>
      </c>
      <c r="E367" t="str">
        <f>'SAISIE ASL'!N367</f>
        <v>OUI</v>
      </c>
      <c r="F367" s="89">
        <f>'SAISIE ASL'!M367</f>
        <v>1</v>
      </c>
      <c r="G367" s="89">
        <f>IF('SAISIE ASL'!N367="OUI",1,IF('SAISIE ASL'!N367="NON",0,IF('SAISIE ASL'!N367="Non Mesuré","",0)))</f>
        <v>1</v>
      </c>
      <c r="H367" s="89">
        <f>IF('SAISIE ASL'!N367&lt;&gt;"Non Mesuré",F367*G367,"")</f>
        <v>1</v>
      </c>
      <c r="I367" s="89"/>
      <c r="J367" s="89">
        <f>IF('SAISIE ASL'!N367="Non Mesuré",F367,0)</f>
        <v>0</v>
      </c>
      <c r="K367" s="89"/>
      <c r="L367" s="89">
        <f t="shared" si="26"/>
        <v>1</v>
      </c>
      <c r="M367" s="89"/>
      <c r="N367" s="90"/>
      <c r="O367" s="90"/>
      <c r="P367" s="91" t="str">
        <f>IF('SAISIE ASL'!G367=1,H367,"")</f>
        <v/>
      </c>
      <c r="Q367" s="91"/>
      <c r="R367" s="91" t="str">
        <f>IF('SAISIE ASL'!G367=1,J367,"")</f>
        <v/>
      </c>
      <c r="S367" s="91"/>
      <c r="T367" s="91" t="str">
        <f>IF('SAISIE ASL'!G367=1,L367,"")</f>
        <v/>
      </c>
      <c r="U367" s="92"/>
      <c r="V367" s="93"/>
      <c r="W367" s="91"/>
      <c r="X367" s="91" t="str">
        <f>IF('SAISIE ASL'!G367=2,H367,"")</f>
        <v/>
      </c>
      <c r="Y367" s="91"/>
      <c r="Z367" s="91" t="str">
        <f>IF('SAISIE ASL'!G367=2,J367,"")</f>
        <v/>
      </c>
      <c r="AA367" s="91"/>
      <c r="AB367" s="91" t="str">
        <f>IF('SAISIE ASL'!G367=2,L367,"")</f>
        <v/>
      </c>
      <c r="AC367" s="92"/>
      <c r="AD367" s="93"/>
      <c r="AE367" s="91"/>
      <c r="AF367" s="91" t="str">
        <f>IF('SAISIE ASL'!G367=3,H367,"")</f>
        <v/>
      </c>
      <c r="AG367" s="91"/>
      <c r="AH367" s="91" t="str">
        <f>IF('SAISIE ASL'!G367=3,J367,"")</f>
        <v/>
      </c>
      <c r="AI367" s="91"/>
      <c r="AJ367" s="91" t="str">
        <f>IF('SAISIE ASL'!G367=3,L367,"")</f>
        <v/>
      </c>
      <c r="AK367" s="92"/>
      <c r="AL367" s="93"/>
      <c r="AM367" s="91"/>
      <c r="AN367" s="91" t="str">
        <f>IF('SAISIE ASL'!G367=4,H367,"")</f>
        <v/>
      </c>
      <c r="AO367" s="91"/>
      <c r="AP367" s="91" t="str">
        <f>IF('SAISIE ASL'!G367=4,J367,"")</f>
        <v/>
      </c>
      <c r="AQ367" s="91"/>
      <c r="AR367" s="91" t="str">
        <f>IF('SAISIE ASL'!G367=4,L367,"")</f>
        <v/>
      </c>
      <c r="AS367" s="92"/>
      <c r="AT367" s="93"/>
      <c r="AU367" s="89"/>
      <c r="AV367" s="91">
        <f>IF('SAISIE ASL'!G367=5,H367,"")</f>
        <v>1</v>
      </c>
      <c r="AW367" s="91"/>
      <c r="AX367" s="91">
        <f>IF('SAISIE ASL'!G367=5,J367,"")</f>
        <v>0</v>
      </c>
      <c r="AY367" s="91"/>
      <c r="AZ367" s="91">
        <f>IF('SAISIE ASL'!G367=5,L367,"")</f>
        <v>1</v>
      </c>
      <c r="BA367" s="92"/>
      <c r="BB367" s="93"/>
      <c r="BC367" s="89"/>
      <c r="BD367" s="91" t="str">
        <f>IF('SAISIE ASL'!A367=31,H367,"")</f>
        <v/>
      </c>
      <c r="BE367" s="91"/>
      <c r="BF367" s="91" t="str">
        <f>IF('SAISIE ASL'!A367=31,J367,"")</f>
        <v/>
      </c>
      <c r="BG367" s="91"/>
      <c r="BH367" s="91" t="str">
        <f>IF('SAISIE ASL'!A367=31,L367,"")</f>
        <v/>
      </c>
      <c r="BI367" s="92"/>
      <c r="BJ367" s="93"/>
      <c r="BK367" s="94"/>
      <c r="BL367" s="91" t="str">
        <f>IF('SAISIE ASL'!A367=32,H367,"")</f>
        <v/>
      </c>
      <c r="BM367" s="91"/>
      <c r="BN367" s="91" t="str">
        <f>IF('SAISIE ASL'!A367=32,J367,"")</f>
        <v/>
      </c>
      <c r="BO367" s="91"/>
      <c r="BP367" s="91" t="str">
        <f>IF('SAISIE ASL'!A367=32,L367,"")</f>
        <v/>
      </c>
      <c r="BQ367" s="92"/>
      <c r="BR367" s="93"/>
      <c r="BS367" s="85"/>
      <c r="BT367" s="91" t="str">
        <f>IF('SAISIE ASL'!A367=33,H367,"")</f>
        <v/>
      </c>
      <c r="BU367" s="91"/>
      <c r="BV367" s="91" t="str">
        <f>IF('SAISIE ASL'!A367=33,J367,"")</f>
        <v/>
      </c>
      <c r="BW367" s="91"/>
      <c r="BX367" s="91" t="str">
        <f>IF('SAISIE ASL'!A367=33,L367,"")</f>
        <v/>
      </c>
      <c r="BY367" s="92"/>
      <c r="BZ367" s="93"/>
    </row>
    <row r="368" spans="1:78" ht="15" x14ac:dyDescent="0.2">
      <c r="A368">
        <f>'SAISIE ASL'!J368</f>
        <v>0</v>
      </c>
      <c r="B368" t="str">
        <f>'SAISIE ASL'!K368</f>
        <v/>
      </c>
      <c r="C368" t="str">
        <f>'SAISIE ASL'!L368</f>
        <v>Analyse de l'écoute client</v>
      </c>
      <c r="D368">
        <f>'SAISIE ASL'!M368</f>
        <v>0</v>
      </c>
      <c r="E368">
        <f>'SAISIE ASL'!N368</f>
        <v>0</v>
      </c>
      <c r="F368" s="89">
        <f>'SAISIE ASL'!M368</f>
        <v>0</v>
      </c>
      <c r="G368" s="89">
        <f>IF('SAISIE ASL'!N368="Très Satisfaisant",1,IF('SAISIE ASL'!N368="Satisfaisant",0.75,IF('SAISIE ASL'!N368="Insatisfaisant",0.25,IF('SAISIE ASL'!N368="Très Insatisfaisant",0,IF('SAISIE ASL'!N368="Non Mesuré","",0)))))</f>
        <v>0</v>
      </c>
      <c r="H368" s="89">
        <f>IF('SAISIE ASL'!N368&lt;&gt;"Non Mesuré",F368*G368,"")</f>
        <v>0</v>
      </c>
      <c r="I368" s="89"/>
      <c r="J368" s="89">
        <f>IF('SAISIE ASL'!N368="Non Mesuré",F368,0)</f>
        <v>0</v>
      </c>
      <c r="K368" s="89"/>
      <c r="L368" s="89">
        <f t="shared" si="26"/>
        <v>0</v>
      </c>
      <c r="M368" s="89"/>
      <c r="N368" s="90"/>
      <c r="O368" s="90"/>
      <c r="P368" s="91" t="str">
        <f>IF('SAISIE ASL'!G368=1,H368,"")</f>
        <v/>
      </c>
      <c r="Q368" s="91"/>
      <c r="R368" s="91" t="str">
        <f>IF('SAISIE ASL'!G368=1,J368,"")</f>
        <v/>
      </c>
      <c r="S368" s="91"/>
      <c r="T368" s="91" t="str">
        <f>IF('SAISIE ASL'!G368=1,L368,"")</f>
        <v/>
      </c>
      <c r="U368" s="92"/>
      <c r="V368" s="93"/>
      <c r="W368" s="91"/>
      <c r="X368" s="91" t="str">
        <f>IF('SAISIE ASL'!G368=2,H368,"")</f>
        <v/>
      </c>
      <c r="Y368" s="91"/>
      <c r="Z368" s="91" t="str">
        <f>IF('SAISIE ASL'!G368=2,J368,"")</f>
        <v/>
      </c>
      <c r="AA368" s="91"/>
      <c r="AB368" s="91" t="str">
        <f>IF('SAISIE ASL'!G368=2,L368,"")</f>
        <v/>
      </c>
      <c r="AC368" s="92"/>
      <c r="AD368" s="93"/>
      <c r="AE368" s="91"/>
      <c r="AF368" s="91" t="str">
        <f>IF('SAISIE ASL'!G368=3,H368,"")</f>
        <v/>
      </c>
      <c r="AG368" s="91"/>
      <c r="AH368" s="91" t="str">
        <f>IF('SAISIE ASL'!G368=3,J368,"")</f>
        <v/>
      </c>
      <c r="AI368" s="91"/>
      <c r="AJ368" s="91" t="str">
        <f>IF('SAISIE ASL'!G368=3,L368,"")</f>
        <v/>
      </c>
      <c r="AK368" s="92"/>
      <c r="AL368" s="93"/>
      <c r="AM368" s="91"/>
      <c r="AN368" s="91" t="str">
        <f>IF('SAISIE ASL'!G368=4,H368,"")</f>
        <v/>
      </c>
      <c r="AO368" s="91"/>
      <c r="AP368" s="91" t="str">
        <f>IF('SAISIE ASL'!G368=4,J368,"")</f>
        <v/>
      </c>
      <c r="AQ368" s="91"/>
      <c r="AR368" s="91" t="str">
        <f>IF('SAISIE ASL'!G368=4,L368,"")</f>
        <v/>
      </c>
      <c r="AS368" s="92"/>
      <c r="AT368" s="93"/>
      <c r="AU368" s="89"/>
      <c r="AV368" s="91" t="str">
        <f>IF('SAISIE ASL'!G368=5,H368,"")</f>
        <v/>
      </c>
      <c r="AW368" s="91"/>
      <c r="AX368" s="91" t="str">
        <f>IF('SAISIE ASL'!G368=5,J368,"")</f>
        <v/>
      </c>
      <c r="AY368" s="91"/>
      <c r="AZ368" s="91" t="str">
        <f>IF('SAISIE ASL'!G368=5,L368,"")</f>
        <v/>
      </c>
      <c r="BA368" s="92"/>
      <c r="BB368" s="93"/>
      <c r="BC368" s="89"/>
      <c r="BD368" s="91" t="str">
        <f>IF('SAISIE ASL'!A368=31,H368,"")</f>
        <v/>
      </c>
      <c r="BE368" s="91"/>
      <c r="BF368" s="91" t="str">
        <f>IF('SAISIE ASL'!A368=31,J368,"")</f>
        <v/>
      </c>
      <c r="BG368" s="91"/>
      <c r="BH368" s="91" t="str">
        <f>IF('SAISIE ASL'!A368=31,L368,"")</f>
        <v/>
      </c>
      <c r="BI368" s="92"/>
      <c r="BJ368" s="93"/>
      <c r="BK368" s="94"/>
      <c r="BL368" s="91" t="str">
        <f>IF('SAISIE ASL'!A368=32,H368,"")</f>
        <v/>
      </c>
      <c r="BM368" s="91"/>
      <c r="BN368" s="91" t="str">
        <f>IF('SAISIE ASL'!A368=32,J368,"")</f>
        <v/>
      </c>
      <c r="BO368" s="91"/>
      <c r="BP368" s="91" t="str">
        <f>IF('SAISIE ASL'!A368=32,L368,"")</f>
        <v/>
      </c>
      <c r="BQ368" s="92"/>
      <c r="BR368" s="93"/>
      <c r="BS368" s="85"/>
      <c r="BT368" s="91" t="str">
        <f>IF('SAISIE ASL'!A368=33,H368,"")</f>
        <v/>
      </c>
      <c r="BU368" s="91"/>
      <c r="BV368" s="91" t="str">
        <f>IF('SAISIE ASL'!A368=33,J368,"")</f>
        <v/>
      </c>
      <c r="BW368" s="91"/>
      <c r="BX368" s="91" t="str">
        <f>IF('SAISIE ASL'!A368=33,L368,"")</f>
        <v/>
      </c>
      <c r="BY368" s="92"/>
      <c r="BZ368" s="93"/>
    </row>
    <row r="369" spans="1:78" ht="15" x14ac:dyDescent="0.2">
      <c r="A369">
        <f>'SAISIE ASL'!J369</f>
        <v>100</v>
      </c>
      <c r="B369">
        <f>'SAISIE ASL'!K369</f>
        <v>316</v>
      </c>
      <c r="C369" t="str">
        <f>'SAISIE ASL'!L369</f>
        <v>Un référent qualité est identifié dans l'établissement.</v>
      </c>
      <c r="D369">
        <f>'SAISIE ASL'!M369</f>
        <v>1</v>
      </c>
      <c r="E369" t="str">
        <f>'SAISIE ASL'!N369</f>
        <v>OUI</v>
      </c>
      <c r="F369" s="89">
        <f>'SAISIE ASL'!M369</f>
        <v>1</v>
      </c>
      <c r="G369" s="89">
        <f>IF('SAISIE ASL'!N369="OUI",1,IF('SAISIE ASL'!N369="NON",0,IF('SAISIE ASL'!N369="Non Mesuré","",0)))</f>
        <v>1</v>
      </c>
      <c r="H369" s="89">
        <f>IF('SAISIE ASL'!N369&lt;&gt;"Non Mesuré",F369*G369,"")</f>
        <v>1</v>
      </c>
      <c r="I369" s="89"/>
      <c r="J369" s="89">
        <f>IF('SAISIE ASL'!N369="Non Mesuré",F369,0)</f>
        <v>0</v>
      </c>
      <c r="K369" s="89"/>
      <c r="L369" s="89">
        <f t="shared" si="26"/>
        <v>1</v>
      </c>
      <c r="M369" s="89"/>
      <c r="N369" s="90"/>
      <c r="O369" s="90"/>
      <c r="P369" s="91" t="str">
        <f>IF('SAISIE ASL'!G369=1,H369,"")</f>
        <v/>
      </c>
      <c r="Q369" s="91"/>
      <c r="R369" s="91" t="str">
        <f>IF('SAISIE ASL'!G369=1,J369,"")</f>
        <v/>
      </c>
      <c r="S369" s="91"/>
      <c r="T369" s="91" t="str">
        <f>IF('SAISIE ASL'!G369=1,L369,"")</f>
        <v/>
      </c>
      <c r="U369" s="92"/>
      <c r="V369" s="93"/>
      <c r="W369" s="91"/>
      <c r="X369" s="91" t="str">
        <f>IF('SAISIE ASL'!G369=2,H369,"")</f>
        <v/>
      </c>
      <c r="Y369" s="91"/>
      <c r="Z369" s="91" t="str">
        <f>IF('SAISIE ASL'!G369=2,J369,"")</f>
        <v/>
      </c>
      <c r="AA369" s="91"/>
      <c r="AB369" s="91" t="str">
        <f>IF('SAISIE ASL'!G369=2,L369,"")</f>
        <v/>
      </c>
      <c r="AC369" s="92"/>
      <c r="AD369" s="93"/>
      <c r="AE369" s="91"/>
      <c r="AF369" s="91" t="str">
        <f>IF('SAISIE ASL'!G369=3,H369,"")</f>
        <v/>
      </c>
      <c r="AG369" s="91"/>
      <c r="AH369" s="91" t="str">
        <f>IF('SAISIE ASL'!G369=3,J369,"")</f>
        <v/>
      </c>
      <c r="AI369" s="91"/>
      <c r="AJ369" s="91" t="str">
        <f>IF('SAISIE ASL'!G369=3,L369,"")</f>
        <v/>
      </c>
      <c r="AK369" s="92"/>
      <c r="AL369" s="93"/>
      <c r="AM369" s="91"/>
      <c r="AN369" s="91" t="str">
        <f>IF('SAISIE ASL'!G369=4,H369,"")</f>
        <v/>
      </c>
      <c r="AO369" s="91"/>
      <c r="AP369" s="91" t="str">
        <f>IF('SAISIE ASL'!G369=4,J369,"")</f>
        <v/>
      </c>
      <c r="AQ369" s="91"/>
      <c r="AR369" s="91" t="str">
        <f>IF('SAISIE ASL'!G369=4,L369,"")</f>
        <v/>
      </c>
      <c r="AS369" s="92"/>
      <c r="AT369" s="93"/>
      <c r="AU369" s="89"/>
      <c r="AV369" s="91">
        <f>IF('SAISIE ASL'!G369=5,H369,"")</f>
        <v>1</v>
      </c>
      <c r="AW369" s="91"/>
      <c r="AX369" s="91">
        <f>IF('SAISIE ASL'!G369=5,J369,"")</f>
        <v>0</v>
      </c>
      <c r="AY369" s="91"/>
      <c r="AZ369" s="91">
        <f>IF('SAISIE ASL'!G369=5,L369,"")</f>
        <v>1</v>
      </c>
      <c r="BA369" s="92"/>
      <c r="BB369" s="93"/>
      <c r="BC369" s="89"/>
      <c r="BD369" s="91" t="str">
        <f>IF('SAISIE ASL'!A369=31,H369,"")</f>
        <v/>
      </c>
      <c r="BE369" s="91"/>
      <c r="BF369" s="91" t="str">
        <f>IF('SAISIE ASL'!A369=31,J369,"")</f>
        <v/>
      </c>
      <c r="BG369" s="91"/>
      <c r="BH369" s="91" t="str">
        <f>IF('SAISIE ASL'!A369=31,L369,"")</f>
        <v/>
      </c>
      <c r="BI369" s="92"/>
      <c r="BJ369" s="93"/>
      <c r="BK369" s="94"/>
      <c r="BL369" s="91" t="str">
        <f>IF('SAISIE ASL'!A369=32,H369,"")</f>
        <v/>
      </c>
      <c r="BM369" s="91"/>
      <c r="BN369" s="91" t="str">
        <f>IF('SAISIE ASL'!A369=32,J369,"")</f>
        <v/>
      </c>
      <c r="BO369" s="91"/>
      <c r="BP369" s="91" t="str">
        <f>IF('SAISIE ASL'!A369=32,L369,"")</f>
        <v/>
      </c>
      <c r="BQ369" s="92"/>
      <c r="BR369" s="93"/>
      <c r="BS369" s="85"/>
      <c r="BT369" s="91" t="str">
        <f>IF('SAISIE ASL'!A369=33,H369,"")</f>
        <v/>
      </c>
      <c r="BU369" s="91"/>
      <c r="BV369" s="91" t="str">
        <f>IF('SAISIE ASL'!A369=33,J369,"")</f>
        <v/>
      </c>
      <c r="BW369" s="91"/>
      <c r="BX369" s="91" t="str">
        <f>IF('SAISIE ASL'!A369=33,L369,"")</f>
        <v/>
      </c>
      <c r="BY369" s="92"/>
      <c r="BZ369" s="93"/>
    </row>
    <row r="370" spans="1:78" ht="15" x14ac:dyDescent="0.2">
      <c r="A370">
        <f>'SAISIE ASL'!J370</f>
        <v>100</v>
      </c>
      <c r="B370">
        <f>'SAISIE ASL'!K370</f>
        <v>317</v>
      </c>
      <c r="C370" t="str">
        <f>'SAISIE ASL'!L370</f>
        <v>L'écoute client est analysée</v>
      </c>
      <c r="D370">
        <f>'SAISIE ASL'!M370</f>
        <v>1</v>
      </c>
      <c r="E370" t="str">
        <f>'SAISIE ASL'!N370</f>
        <v>OUI</v>
      </c>
      <c r="F370" s="89">
        <f>'SAISIE ASL'!M370</f>
        <v>1</v>
      </c>
      <c r="G370" s="89">
        <f>IF('SAISIE ASL'!N370="OUI",1,IF('SAISIE ASL'!N370="NON",0,IF('SAISIE ASL'!N370="Non Mesuré","",0)))</f>
        <v>1</v>
      </c>
      <c r="H370" s="89">
        <f>IF('SAISIE ASL'!N370&lt;&gt;"Non Mesuré",F370*G370,"")</f>
        <v>1</v>
      </c>
      <c r="I370" s="89"/>
      <c r="J370" s="89">
        <f>IF('SAISIE ASL'!N370="Non Mesuré",F370,0)</f>
        <v>0</v>
      </c>
      <c r="K370" s="89"/>
      <c r="L370" s="89">
        <f t="shared" si="26"/>
        <v>1</v>
      </c>
      <c r="M370" s="89"/>
      <c r="N370" s="90"/>
      <c r="O370" s="90"/>
      <c r="P370" s="91" t="str">
        <f>IF('SAISIE ASL'!G370=1,H370,"")</f>
        <v/>
      </c>
      <c r="Q370" s="91"/>
      <c r="R370" s="91" t="str">
        <f>IF('SAISIE ASL'!G370=1,J370,"")</f>
        <v/>
      </c>
      <c r="S370" s="91"/>
      <c r="T370" s="91" t="str">
        <f>IF('SAISIE ASL'!G370=1,L370,"")</f>
        <v/>
      </c>
      <c r="U370" s="92"/>
      <c r="V370" s="93"/>
      <c r="W370" s="91"/>
      <c r="X370" s="91" t="str">
        <f>IF('SAISIE ASL'!G370=2,H370,"")</f>
        <v/>
      </c>
      <c r="Y370" s="91"/>
      <c r="Z370" s="91" t="str">
        <f>IF('SAISIE ASL'!G370=2,J370,"")</f>
        <v/>
      </c>
      <c r="AA370" s="91"/>
      <c r="AB370" s="91" t="str">
        <f>IF('SAISIE ASL'!G370=2,L370,"")</f>
        <v/>
      </c>
      <c r="AC370" s="92"/>
      <c r="AD370" s="93"/>
      <c r="AE370" s="91"/>
      <c r="AF370" s="91" t="str">
        <f>IF('SAISIE ASL'!G370=3,H370,"")</f>
        <v/>
      </c>
      <c r="AG370" s="91"/>
      <c r="AH370" s="91" t="str">
        <f>IF('SAISIE ASL'!G370=3,J370,"")</f>
        <v/>
      </c>
      <c r="AI370" s="91"/>
      <c r="AJ370" s="91" t="str">
        <f>IF('SAISIE ASL'!G370=3,L370,"")</f>
        <v/>
      </c>
      <c r="AK370" s="92"/>
      <c r="AL370" s="93"/>
      <c r="AM370" s="91"/>
      <c r="AN370" s="91" t="str">
        <f>IF('SAISIE ASL'!G370=4,H370,"")</f>
        <v/>
      </c>
      <c r="AO370" s="91"/>
      <c r="AP370" s="91" t="str">
        <f>IF('SAISIE ASL'!G370=4,J370,"")</f>
        <v/>
      </c>
      <c r="AQ370" s="91"/>
      <c r="AR370" s="91" t="str">
        <f>IF('SAISIE ASL'!G370=4,L370,"")</f>
        <v/>
      </c>
      <c r="AS370" s="92"/>
      <c r="AT370" s="93"/>
      <c r="AU370" s="89"/>
      <c r="AV370" s="91">
        <f>IF('SAISIE ASL'!G370=5,H370,"")</f>
        <v>1</v>
      </c>
      <c r="AW370" s="91"/>
      <c r="AX370" s="91">
        <f>IF('SAISIE ASL'!G370=5,J370,"")</f>
        <v>0</v>
      </c>
      <c r="AY370" s="91"/>
      <c r="AZ370" s="91">
        <f>IF('SAISIE ASL'!G370=5,L370,"")</f>
        <v>1</v>
      </c>
      <c r="BA370" s="92"/>
      <c r="BB370" s="93"/>
      <c r="BC370" s="89"/>
      <c r="BD370" s="91" t="str">
        <f>IF('SAISIE ASL'!A370=31,H370,"")</f>
        <v/>
      </c>
      <c r="BE370" s="91"/>
      <c r="BF370" s="91" t="str">
        <f>IF('SAISIE ASL'!A370=31,J370,"")</f>
        <v/>
      </c>
      <c r="BG370" s="91"/>
      <c r="BH370" s="91" t="str">
        <f>IF('SAISIE ASL'!A370=31,L370,"")</f>
        <v/>
      </c>
      <c r="BI370" s="92"/>
      <c r="BJ370" s="93"/>
      <c r="BK370" s="94"/>
      <c r="BL370" s="91" t="str">
        <f>IF('SAISIE ASL'!A370=32,H370,"")</f>
        <v/>
      </c>
      <c r="BM370" s="91"/>
      <c r="BN370" s="91" t="str">
        <f>IF('SAISIE ASL'!A370=32,J370,"")</f>
        <v/>
      </c>
      <c r="BO370" s="91"/>
      <c r="BP370" s="91" t="str">
        <f>IF('SAISIE ASL'!A370=32,L370,"")</f>
        <v/>
      </c>
      <c r="BQ370" s="92"/>
      <c r="BR370" s="93"/>
      <c r="BS370" s="85"/>
      <c r="BT370" s="91" t="str">
        <f>IF('SAISIE ASL'!A370=33,H370,"")</f>
        <v/>
      </c>
      <c r="BU370" s="91"/>
      <c r="BV370" s="91" t="str">
        <f>IF('SAISIE ASL'!A370=33,J370,"")</f>
        <v/>
      </c>
      <c r="BW370" s="91"/>
      <c r="BX370" s="91" t="str">
        <f>IF('SAISIE ASL'!A370=33,L370,"")</f>
        <v/>
      </c>
      <c r="BY370" s="92"/>
      <c r="BZ370" s="93"/>
    </row>
    <row r="371" spans="1:78" ht="15" x14ac:dyDescent="0.2">
      <c r="A371">
        <f>'SAISIE ASL'!J371</f>
        <v>200</v>
      </c>
      <c r="B371">
        <f>'SAISIE ASL'!K371</f>
        <v>318</v>
      </c>
      <c r="C371" t="str">
        <f>'SAISIE ASL'!L371</f>
        <v>Le site a une connaissance fine de ses publics et met en œuvre un outil de comptage des visiteurs.</v>
      </c>
      <c r="D371">
        <f>'SAISIE ASL'!M371</f>
        <v>1</v>
      </c>
      <c r="E371" t="str">
        <f>'SAISIE ASL'!N371</f>
        <v>OUI</v>
      </c>
      <c r="F371" s="89">
        <f>'SAISIE ASL'!M371</f>
        <v>1</v>
      </c>
      <c r="G371" s="89">
        <f>IF('SAISIE ASL'!N371="OUI",1,IF('SAISIE ASL'!N371="NON",0,IF('SAISIE ASL'!N371="Non Mesuré","",0)))</f>
        <v>1</v>
      </c>
      <c r="H371" s="89">
        <f>IF('SAISIE ASL'!N371&lt;&gt;"Non Mesuré",F371*G371,"")</f>
        <v>1</v>
      </c>
      <c r="I371" s="89"/>
      <c r="J371" s="89">
        <f>IF('SAISIE ASL'!N371="Non Mesuré",F371,0)</f>
        <v>0</v>
      </c>
      <c r="K371" s="89"/>
      <c r="L371" s="89">
        <f t="shared" si="26"/>
        <v>1</v>
      </c>
      <c r="M371" s="89"/>
      <c r="N371" s="90"/>
      <c r="O371" s="90"/>
      <c r="P371" s="91" t="str">
        <f>IF('SAISIE ASL'!G371=1,H371,"")</f>
        <v/>
      </c>
      <c r="Q371" s="91"/>
      <c r="R371" s="91" t="str">
        <f>IF('SAISIE ASL'!G371=1,J371,"")</f>
        <v/>
      </c>
      <c r="S371" s="91"/>
      <c r="T371" s="91" t="str">
        <f>IF('SAISIE ASL'!G371=1,L371,"")</f>
        <v/>
      </c>
      <c r="U371" s="92"/>
      <c r="V371" s="93"/>
      <c r="W371" s="91"/>
      <c r="X371" s="91" t="str">
        <f>IF('SAISIE ASL'!G371=2,H371,"")</f>
        <v/>
      </c>
      <c r="Y371" s="91"/>
      <c r="Z371" s="91" t="str">
        <f>IF('SAISIE ASL'!G371=2,J371,"")</f>
        <v/>
      </c>
      <c r="AA371" s="91"/>
      <c r="AB371" s="91" t="str">
        <f>IF('SAISIE ASL'!G371=2,L371,"")</f>
        <v/>
      </c>
      <c r="AC371" s="92"/>
      <c r="AD371" s="93"/>
      <c r="AE371" s="91"/>
      <c r="AF371" s="91" t="str">
        <f>IF('SAISIE ASL'!G371=3,H371,"")</f>
        <v/>
      </c>
      <c r="AG371" s="91"/>
      <c r="AH371" s="91" t="str">
        <f>IF('SAISIE ASL'!G371=3,J371,"")</f>
        <v/>
      </c>
      <c r="AI371" s="91"/>
      <c r="AJ371" s="91" t="str">
        <f>IF('SAISIE ASL'!G371=3,L371,"")</f>
        <v/>
      </c>
      <c r="AK371" s="92"/>
      <c r="AL371" s="93"/>
      <c r="AM371" s="91"/>
      <c r="AN371" s="91" t="str">
        <f>IF('SAISIE ASL'!G371=4,H371,"")</f>
        <v/>
      </c>
      <c r="AO371" s="91"/>
      <c r="AP371" s="91" t="str">
        <f>IF('SAISIE ASL'!G371=4,J371,"")</f>
        <v/>
      </c>
      <c r="AQ371" s="91"/>
      <c r="AR371" s="91" t="str">
        <f>IF('SAISIE ASL'!G371=4,L371,"")</f>
        <v/>
      </c>
      <c r="AS371" s="92"/>
      <c r="AT371" s="93"/>
      <c r="AU371" s="89"/>
      <c r="AV371" s="91">
        <f>IF('SAISIE ASL'!G371=5,H371,"")</f>
        <v>1</v>
      </c>
      <c r="AW371" s="91"/>
      <c r="AX371" s="91">
        <f>IF('SAISIE ASL'!G371=5,J371,"")</f>
        <v>0</v>
      </c>
      <c r="AY371" s="91"/>
      <c r="AZ371" s="91">
        <f>IF('SAISIE ASL'!G371=5,L371,"")</f>
        <v>1</v>
      </c>
      <c r="BA371" s="92"/>
      <c r="BB371" s="93"/>
      <c r="BC371" s="89"/>
      <c r="BD371" s="91" t="str">
        <f>IF('SAISIE ASL'!A371=31,H371,"")</f>
        <v/>
      </c>
      <c r="BE371" s="91"/>
      <c r="BF371" s="91" t="str">
        <f>IF('SAISIE ASL'!A371=31,J371,"")</f>
        <v/>
      </c>
      <c r="BG371" s="91"/>
      <c r="BH371" s="91" t="str">
        <f>IF('SAISIE ASL'!A371=31,L371,"")</f>
        <v/>
      </c>
      <c r="BI371" s="92"/>
      <c r="BJ371" s="93"/>
      <c r="BK371" s="94"/>
      <c r="BL371" s="91" t="str">
        <f>IF('SAISIE ASL'!A371=32,H371,"")</f>
        <v/>
      </c>
      <c r="BM371" s="91"/>
      <c r="BN371" s="91" t="str">
        <f>IF('SAISIE ASL'!A371=32,J371,"")</f>
        <v/>
      </c>
      <c r="BO371" s="91"/>
      <c r="BP371" s="91" t="str">
        <f>IF('SAISIE ASL'!A371=32,L371,"")</f>
        <v/>
      </c>
      <c r="BQ371" s="92"/>
      <c r="BR371" s="93"/>
      <c r="BS371" s="85"/>
      <c r="BT371" s="91" t="str">
        <f>IF('SAISIE ASL'!A371=33,H371,"")</f>
        <v/>
      </c>
      <c r="BU371" s="91"/>
      <c r="BV371" s="91" t="str">
        <f>IF('SAISIE ASL'!A371=33,J371,"")</f>
        <v/>
      </c>
      <c r="BW371" s="91"/>
      <c r="BX371" s="91" t="str">
        <f>IF('SAISIE ASL'!A371=33,L371,"")</f>
        <v/>
      </c>
      <c r="BY371" s="92"/>
      <c r="BZ371" s="93"/>
    </row>
    <row r="372" spans="1:78" ht="15" x14ac:dyDescent="0.2">
      <c r="A372">
        <f>'SAISIE ASL'!J372</f>
        <v>0</v>
      </c>
      <c r="B372" t="str">
        <f>'SAISIE ASL'!K372</f>
        <v/>
      </c>
      <c r="C372" t="str">
        <f>'SAISIE ASL'!L372</f>
        <v>11 - LE DEVELOPPEMENT DURABLE</v>
      </c>
      <c r="D372" t="str">
        <f>'SAISIE ASL'!M372</f>
        <v>Pts</v>
      </c>
      <c r="E372" t="str">
        <f>'SAISIE ASL'!N372</f>
        <v>Notation</v>
      </c>
      <c r="F372" s="89"/>
      <c r="G372" s="89"/>
      <c r="H372" s="89"/>
      <c r="I372" s="89">
        <f>SUM(H350:H371)</f>
        <v>33</v>
      </c>
      <c r="J372" s="89"/>
      <c r="K372" s="89">
        <f>SUM(J350:J371)</f>
        <v>0</v>
      </c>
      <c r="L372" s="89"/>
      <c r="M372" s="89">
        <f>SUM(L350:L371)</f>
        <v>33</v>
      </c>
      <c r="N372" s="90">
        <f>I372/M372</f>
        <v>1</v>
      </c>
      <c r="O372" s="90"/>
      <c r="P372" s="91" t="str">
        <f>IF('SAISIE ASL'!G372=1,H372,"")</f>
        <v/>
      </c>
      <c r="Q372" s="91"/>
      <c r="R372" s="91" t="str">
        <f>IF('SAISIE ASL'!G372=1,J372,"")</f>
        <v/>
      </c>
      <c r="S372" s="91"/>
      <c r="T372" s="91" t="str">
        <f>IF('SAISIE ASL'!G372=1,L372,"")</f>
        <v/>
      </c>
      <c r="U372" s="92"/>
      <c r="V372" s="93"/>
      <c r="W372" s="91"/>
      <c r="X372" s="91" t="str">
        <f>IF('SAISIE ASL'!G372=2,H372,"")</f>
        <v/>
      </c>
      <c r="Y372" s="91"/>
      <c r="Z372" s="91" t="str">
        <f>IF('SAISIE ASL'!G372=2,J372,"")</f>
        <v/>
      </c>
      <c r="AA372" s="91"/>
      <c r="AB372" s="91" t="str">
        <f>IF('SAISIE ASL'!G372=2,L372,"")</f>
        <v/>
      </c>
      <c r="AC372" s="92"/>
      <c r="AD372" s="93"/>
      <c r="AE372" s="91"/>
      <c r="AF372" s="91" t="str">
        <f>IF('SAISIE ASL'!G372=3,H372,"")</f>
        <v/>
      </c>
      <c r="AG372" s="91"/>
      <c r="AH372" s="91" t="str">
        <f>IF('SAISIE ASL'!G372=3,J372,"")</f>
        <v/>
      </c>
      <c r="AI372" s="91"/>
      <c r="AJ372" s="91" t="str">
        <f>IF('SAISIE ASL'!G372=3,L372,"")</f>
        <v/>
      </c>
      <c r="AK372" s="92"/>
      <c r="AL372" s="93"/>
      <c r="AM372" s="91"/>
      <c r="AN372" s="91" t="str">
        <f>IF('SAISIE ASL'!G372=4,H372,"")</f>
        <v/>
      </c>
      <c r="AO372" s="91"/>
      <c r="AP372" s="91" t="str">
        <f>IF('SAISIE ASL'!G372=4,J372,"")</f>
        <v/>
      </c>
      <c r="AQ372" s="91"/>
      <c r="AR372" s="91" t="str">
        <f>IF('SAISIE ASL'!G372=4,L372,"")</f>
        <v/>
      </c>
      <c r="AS372" s="92"/>
      <c r="AT372" s="93"/>
      <c r="AU372" s="89"/>
      <c r="AV372" s="91" t="str">
        <f>IF('SAISIE ASL'!G372=5,H372,"")</f>
        <v/>
      </c>
      <c r="AW372" s="91"/>
      <c r="AX372" s="91" t="str">
        <f>IF('SAISIE ASL'!G372=5,J372,"")</f>
        <v/>
      </c>
      <c r="AY372" s="91"/>
      <c r="AZ372" s="91" t="str">
        <f>IF('SAISIE ASL'!G372=5,L372,"")</f>
        <v/>
      </c>
      <c r="BA372" s="92"/>
      <c r="BB372" s="93"/>
      <c r="BC372" s="89"/>
      <c r="BD372" s="91" t="str">
        <f>IF('SAISIE ASL'!A372=31,H372,"")</f>
        <v/>
      </c>
      <c r="BE372" s="91"/>
      <c r="BF372" s="91" t="str">
        <f>IF('SAISIE ASL'!A372=31,J372,"")</f>
        <v/>
      </c>
      <c r="BG372" s="91"/>
      <c r="BH372" s="91" t="str">
        <f>IF('SAISIE ASL'!A372=31,L372,"")</f>
        <v/>
      </c>
      <c r="BI372" s="92"/>
      <c r="BJ372" s="93"/>
      <c r="BK372" s="94"/>
      <c r="BL372" s="91" t="str">
        <f>IF('SAISIE ASL'!A372=32,H372,"")</f>
        <v/>
      </c>
      <c r="BM372" s="91"/>
      <c r="BN372" s="91" t="str">
        <f>IF('SAISIE ASL'!A372=32,J372,"")</f>
        <v/>
      </c>
      <c r="BO372" s="91"/>
      <c r="BP372" s="91" t="str">
        <f>IF('SAISIE ASL'!A372=32,L372,"")</f>
        <v/>
      </c>
      <c r="BQ372" s="92"/>
      <c r="BR372" s="93"/>
      <c r="BS372" s="85"/>
      <c r="BT372" s="91" t="str">
        <f>IF('SAISIE ASL'!A372=33,H372,"")</f>
        <v/>
      </c>
      <c r="BU372" s="91"/>
      <c r="BV372" s="91" t="str">
        <f>IF('SAISIE ASL'!A372=33,J372,"")</f>
        <v/>
      </c>
      <c r="BW372" s="91"/>
      <c r="BX372" s="91" t="str">
        <f>IF('SAISIE ASL'!A372=33,L372,"")</f>
        <v/>
      </c>
      <c r="BY372" s="92"/>
      <c r="BZ372" s="93"/>
    </row>
    <row r="373" spans="1:78" ht="15" x14ac:dyDescent="0.2">
      <c r="A373">
        <f>'SAISIE ASL'!J373</f>
        <v>0</v>
      </c>
      <c r="B373" t="str">
        <f>'SAISIE ASL'!K373</f>
        <v/>
      </c>
      <c r="C373" t="str">
        <f>'SAISIE ASL'!L373</f>
        <v>La sensibilisation</v>
      </c>
      <c r="D373">
        <f>'SAISIE ASL'!M373</f>
        <v>0</v>
      </c>
      <c r="E373">
        <f>'SAISIE ASL'!N373</f>
        <v>0</v>
      </c>
      <c r="F373" s="89"/>
      <c r="G373" s="89"/>
      <c r="H373" s="89"/>
      <c r="I373" s="89"/>
      <c r="J373" s="89"/>
      <c r="K373" s="89"/>
      <c r="L373" s="89"/>
      <c r="M373" s="89"/>
      <c r="N373" s="90"/>
      <c r="O373" s="90"/>
      <c r="P373" s="91"/>
      <c r="Q373" s="91"/>
      <c r="R373" s="91"/>
      <c r="S373" s="91"/>
      <c r="T373" s="91"/>
      <c r="U373" s="92"/>
      <c r="V373" s="93"/>
      <c r="W373" s="91"/>
      <c r="X373" s="91"/>
      <c r="Y373" s="91"/>
      <c r="Z373" s="91"/>
      <c r="AA373" s="91"/>
      <c r="AB373" s="91"/>
      <c r="AC373" s="92"/>
      <c r="AD373" s="93"/>
      <c r="AE373" s="91"/>
      <c r="AF373" s="91"/>
      <c r="AG373" s="91"/>
      <c r="AH373" s="91"/>
      <c r="AI373" s="91"/>
      <c r="AJ373" s="91"/>
      <c r="AK373" s="92"/>
      <c r="AL373" s="93"/>
      <c r="AM373" s="91"/>
      <c r="AN373" s="91"/>
      <c r="AO373" s="91"/>
      <c r="AP373" s="91"/>
      <c r="AQ373" s="91"/>
      <c r="AR373" s="91"/>
      <c r="AS373" s="92"/>
      <c r="AT373" s="93"/>
      <c r="AU373" s="89"/>
      <c r="AV373" s="91"/>
      <c r="AW373" s="91"/>
      <c r="AX373" s="91"/>
      <c r="AY373" s="91"/>
      <c r="AZ373" s="91"/>
      <c r="BA373" s="92"/>
      <c r="BB373" s="93"/>
      <c r="BC373" s="89"/>
      <c r="BD373" s="91" t="str">
        <f>IF('SAISIE ASL'!A373=31,H373,"")</f>
        <v/>
      </c>
      <c r="BE373" s="91"/>
      <c r="BF373" s="91" t="str">
        <f>IF('SAISIE ASL'!A373=31,J373,"")</f>
        <v/>
      </c>
      <c r="BG373" s="91"/>
      <c r="BH373" s="91" t="str">
        <f>IF('SAISIE ASL'!A373=31,L373,"")</f>
        <v/>
      </c>
      <c r="BI373" s="92"/>
      <c r="BJ373" s="93"/>
      <c r="BK373" s="94"/>
      <c r="BL373" s="91" t="str">
        <f>IF('SAISIE ASL'!A373=32,H373,"")</f>
        <v/>
      </c>
      <c r="BM373" s="91"/>
      <c r="BN373" s="91" t="str">
        <f>IF('SAISIE ASL'!A373=32,J373,"")</f>
        <v/>
      </c>
      <c r="BO373" s="91"/>
      <c r="BP373" s="91" t="str">
        <f>IF('SAISIE ASL'!A373=32,L373,"")</f>
        <v/>
      </c>
      <c r="BQ373" s="92"/>
      <c r="BR373" s="93"/>
      <c r="BS373" s="85"/>
      <c r="BT373" s="91" t="str">
        <f>IF('SAISIE ASL'!A373=33,H373,"")</f>
        <v/>
      </c>
      <c r="BU373" s="91"/>
      <c r="BV373" s="91" t="str">
        <f>IF('SAISIE ASL'!A373=33,J373,"")</f>
        <v/>
      </c>
      <c r="BW373" s="91"/>
      <c r="BX373" s="91" t="str">
        <f>IF('SAISIE ASL'!A373=33,L373,"")</f>
        <v/>
      </c>
      <c r="BY373" s="92"/>
      <c r="BZ373" s="93"/>
    </row>
    <row r="374" spans="1:78" ht="15" x14ac:dyDescent="0.2">
      <c r="A374">
        <f>'SAISIE ASL'!J374</f>
        <v>100</v>
      </c>
      <c r="B374">
        <f>'SAISIE ASL'!K374</f>
        <v>319</v>
      </c>
      <c r="C374" t="str">
        <f>'SAISIE ASL'!L374</f>
        <v>Le personnel a été sensibilisé au tri des déchets.</v>
      </c>
      <c r="D374">
        <f>'SAISIE ASL'!M374</f>
        <v>1</v>
      </c>
      <c r="E374" t="str">
        <f>'SAISIE ASL'!N374</f>
        <v>OUI</v>
      </c>
      <c r="F374" s="89">
        <f>'SAISIE ASL'!M374</f>
        <v>1</v>
      </c>
      <c r="G374" s="89">
        <f>IF('SAISIE ASL'!N374="OUI",1,IF('SAISIE ASL'!N374="NON",0,IF('SAISIE ASL'!N374="Non Mesuré","",0)))</f>
        <v>1</v>
      </c>
      <c r="H374" s="89">
        <f>IF('SAISIE ASL'!N374&lt;&gt;"Non Mesuré",F374*G374,"")</f>
        <v>1</v>
      </c>
      <c r="I374" s="89"/>
      <c r="J374" s="89">
        <f>IF('SAISIE ASL'!N374="Non Mesuré",F374,0)</f>
        <v>0</v>
      </c>
      <c r="K374" s="89"/>
      <c r="L374" s="89">
        <f>F374-J374</f>
        <v>1</v>
      </c>
      <c r="M374" s="89"/>
      <c r="N374" s="90"/>
      <c r="O374" s="90"/>
      <c r="P374" s="91" t="str">
        <f>IF('SAISIE ASL'!G374=1,H374,"")</f>
        <v/>
      </c>
      <c r="Q374" s="91"/>
      <c r="R374" s="91" t="str">
        <f>IF('SAISIE ASL'!G374=1,J374,"")</f>
        <v/>
      </c>
      <c r="S374" s="91"/>
      <c r="T374" s="91" t="str">
        <f>IF('SAISIE ASL'!G374=1,L374,"")</f>
        <v/>
      </c>
      <c r="U374" s="92"/>
      <c r="V374" s="93"/>
      <c r="W374" s="91"/>
      <c r="X374" s="91" t="str">
        <f>IF('SAISIE ASL'!G374=2,H374,"")</f>
        <v/>
      </c>
      <c r="Y374" s="91"/>
      <c r="Z374" s="91" t="str">
        <f>IF('SAISIE ASL'!G374=2,J374,"")</f>
        <v/>
      </c>
      <c r="AA374" s="91"/>
      <c r="AB374" s="91" t="str">
        <f>IF('SAISIE ASL'!G374=2,L374,"")</f>
        <v/>
      </c>
      <c r="AC374" s="92"/>
      <c r="AD374" s="93"/>
      <c r="AE374" s="91"/>
      <c r="AF374" s="91" t="str">
        <f>IF('SAISIE ASL'!G374=3,H374,"")</f>
        <v/>
      </c>
      <c r="AG374" s="91"/>
      <c r="AH374" s="91" t="str">
        <f>IF('SAISIE ASL'!G374=3,J374,"")</f>
        <v/>
      </c>
      <c r="AI374" s="91"/>
      <c r="AJ374" s="91" t="str">
        <f>IF('SAISIE ASL'!G374=3,L374,"")</f>
        <v/>
      </c>
      <c r="AK374" s="92"/>
      <c r="AL374" s="93"/>
      <c r="AM374" s="91"/>
      <c r="AN374" s="91">
        <f>IF('SAISIE ASL'!G374=4,H374,"")</f>
        <v>1</v>
      </c>
      <c r="AO374" s="91"/>
      <c r="AP374" s="91">
        <f>IF('SAISIE ASL'!G374=4,J374,"")</f>
        <v>0</v>
      </c>
      <c r="AQ374" s="91"/>
      <c r="AR374" s="91">
        <f>IF('SAISIE ASL'!G374=4,L374,"")</f>
        <v>1</v>
      </c>
      <c r="AS374" s="92"/>
      <c r="AT374" s="93"/>
      <c r="AU374" s="89"/>
      <c r="AV374" s="91" t="str">
        <f>IF('SAISIE ASL'!G374=5,H374,"")</f>
        <v/>
      </c>
      <c r="AW374" s="91"/>
      <c r="AX374" s="91" t="str">
        <f>IF('SAISIE ASL'!G374=5,J374,"")</f>
        <v/>
      </c>
      <c r="AY374" s="91"/>
      <c r="AZ374" s="91" t="str">
        <f>IF('SAISIE ASL'!G374=5,L374,"")</f>
        <v/>
      </c>
      <c r="BA374" s="92"/>
      <c r="BB374" s="93"/>
      <c r="BC374" s="89"/>
      <c r="BD374" s="91" t="str">
        <f>IF('SAISIE ASL'!A374=31,H374,"")</f>
        <v/>
      </c>
      <c r="BE374" s="91"/>
      <c r="BF374" s="91" t="str">
        <f>IF('SAISIE ASL'!A374=31,J374,"")</f>
        <v/>
      </c>
      <c r="BG374" s="91"/>
      <c r="BH374" s="91" t="str">
        <f>IF('SAISIE ASL'!A374=31,L374,"")</f>
        <v/>
      </c>
      <c r="BI374" s="92"/>
      <c r="BJ374" s="93"/>
      <c r="BK374" s="94"/>
      <c r="BL374" s="91" t="str">
        <f>IF('SAISIE ASL'!A374=32,H374,"")</f>
        <v/>
      </c>
      <c r="BM374" s="91"/>
      <c r="BN374" s="91" t="str">
        <f>IF('SAISIE ASL'!A374=32,J374,"")</f>
        <v/>
      </c>
      <c r="BO374" s="91"/>
      <c r="BP374" s="91" t="str">
        <f>IF('SAISIE ASL'!A374=32,L374,"")</f>
        <v/>
      </c>
      <c r="BQ374" s="92"/>
      <c r="BR374" s="93"/>
      <c r="BS374" s="85"/>
      <c r="BT374" s="91" t="str">
        <f>IF('SAISIE ASL'!A374=33,H374,"")</f>
        <v/>
      </c>
      <c r="BU374" s="91"/>
      <c r="BV374" s="91" t="str">
        <f>IF('SAISIE ASL'!A374=33,J374,"")</f>
        <v/>
      </c>
      <c r="BW374" s="91"/>
      <c r="BX374" s="91" t="str">
        <f>IF('SAISIE ASL'!A374=33,L374,"")</f>
        <v/>
      </c>
      <c r="BY374" s="92"/>
      <c r="BZ374" s="93"/>
    </row>
    <row r="375" spans="1:78" ht="15" x14ac:dyDescent="0.2">
      <c r="A375">
        <f>'SAISIE ASL'!J375</f>
        <v>100</v>
      </c>
      <c r="B375">
        <f>'SAISIE ASL'!K375</f>
        <v>320</v>
      </c>
      <c r="C375" t="str">
        <f>'SAISIE ASL'!L375</f>
        <v>Le personnel est sensibilisé à la gestion économe de l'eau et de l'énergie.</v>
      </c>
      <c r="D375">
        <f>'SAISIE ASL'!M375</f>
        <v>1</v>
      </c>
      <c r="E375" t="str">
        <f>'SAISIE ASL'!N375</f>
        <v>OUI</v>
      </c>
      <c r="F375" s="89">
        <f>'SAISIE ASL'!M375</f>
        <v>1</v>
      </c>
      <c r="G375" s="89">
        <f>IF('SAISIE ASL'!N375="OUI",1,IF('SAISIE ASL'!N375="NON",0,IF('SAISIE ASL'!N375="Non Mesuré","",0)))</f>
        <v>1</v>
      </c>
      <c r="H375" s="89">
        <f>IF('SAISIE ASL'!N375&lt;&gt;"Non Mesuré",F375*G375,"")</f>
        <v>1</v>
      </c>
      <c r="I375" s="89"/>
      <c r="J375" s="89">
        <f>IF('SAISIE ASL'!N375="Non Mesuré",F375,0)</f>
        <v>0</v>
      </c>
      <c r="K375" s="89"/>
      <c r="L375" s="89">
        <f>F375-J375</f>
        <v>1</v>
      </c>
      <c r="M375" s="89"/>
      <c r="N375" s="90"/>
      <c r="O375" s="90"/>
      <c r="P375" s="91" t="str">
        <f>IF('SAISIE ASL'!G375=1,H375,"")</f>
        <v/>
      </c>
      <c r="Q375" s="91"/>
      <c r="R375" s="91" t="str">
        <f>IF('SAISIE ASL'!G375=1,J375,"")</f>
        <v/>
      </c>
      <c r="S375" s="91"/>
      <c r="T375" s="91" t="str">
        <f>IF('SAISIE ASL'!G375=1,L375,"")</f>
        <v/>
      </c>
      <c r="U375" s="92"/>
      <c r="V375" s="93"/>
      <c r="W375" s="91"/>
      <c r="X375" s="91" t="str">
        <f>IF('SAISIE ASL'!G375=2,H375,"")</f>
        <v/>
      </c>
      <c r="Y375" s="91"/>
      <c r="Z375" s="91" t="str">
        <f>IF('SAISIE ASL'!G375=2,J375,"")</f>
        <v/>
      </c>
      <c r="AA375" s="91"/>
      <c r="AB375" s="91" t="str">
        <f>IF('SAISIE ASL'!G375=2,L375,"")</f>
        <v/>
      </c>
      <c r="AC375" s="92"/>
      <c r="AD375" s="93"/>
      <c r="AE375" s="91"/>
      <c r="AF375" s="91" t="str">
        <f>IF('SAISIE ASL'!G375=3,H375,"")</f>
        <v/>
      </c>
      <c r="AG375" s="91"/>
      <c r="AH375" s="91" t="str">
        <f>IF('SAISIE ASL'!G375=3,J375,"")</f>
        <v/>
      </c>
      <c r="AI375" s="91"/>
      <c r="AJ375" s="91" t="str">
        <f>IF('SAISIE ASL'!G375=3,L375,"")</f>
        <v/>
      </c>
      <c r="AK375" s="92"/>
      <c r="AL375" s="93"/>
      <c r="AM375" s="91"/>
      <c r="AN375" s="91">
        <f>IF('SAISIE ASL'!G375=4,H375,"")</f>
        <v>1</v>
      </c>
      <c r="AO375" s="91"/>
      <c r="AP375" s="91">
        <f>IF('SAISIE ASL'!G375=4,J375,"")</f>
        <v>0</v>
      </c>
      <c r="AQ375" s="91"/>
      <c r="AR375" s="91">
        <f>IF('SAISIE ASL'!G375=4,L375,"")</f>
        <v>1</v>
      </c>
      <c r="AS375" s="92"/>
      <c r="AT375" s="93"/>
      <c r="AU375" s="89"/>
      <c r="AV375" s="91" t="str">
        <f>IF('SAISIE ASL'!G375=5,H375,"")</f>
        <v/>
      </c>
      <c r="AW375" s="91"/>
      <c r="AX375" s="91" t="str">
        <f>IF('SAISIE ASL'!G375=5,J375,"")</f>
        <v/>
      </c>
      <c r="AY375" s="91"/>
      <c r="AZ375" s="91" t="str">
        <f>IF('SAISIE ASL'!G375=5,L375,"")</f>
        <v/>
      </c>
      <c r="BA375" s="92"/>
      <c r="BB375" s="93"/>
      <c r="BC375" s="89"/>
      <c r="BD375" s="91" t="str">
        <f>IF('SAISIE ASL'!A375=31,H375,"")</f>
        <v/>
      </c>
      <c r="BE375" s="91"/>
      <c r="BF375" s="91" t="str">
        <f>IF('SAISIE ASL'!A375=31,J375,"")</f>
        <v/>
      </c>
      <c r="BG375" s="91"/>
      <c r="BH375" s="91" t="str">
        <f>IF('SAISIE ASL'!A375=31,L375,"")</f>
        <v/>
      </c>
      <c r="BI375" s="92"/>
      <c r="BJ375" s="93"/>
      <c r="BK375" s="94"/>
      <c r="BL375" s="91" t="str">
        <f>IF('SAISIE ASL'!A375=32,H375,"")</f>
        <v/>
      </c>
      <c r="BM375" s="91"/>
      <c r="BN375" s="91" t="str">
        <f>IF('SAISIE ASL'!A375=32,J375,"")</f>
        <v/>
      </c>
      <c r="BO375" s="91"/>
      <c r="BP375" s="91" t="str">
        <f>IF('SAISIE ASL'!A375=32,L375,"")</f>
        <v/>
      </c>
      <c r="BQ375" s="92"/>
      <c r="BR375" s="93"/>
      <c r="BS375" s="85"/>
      <c r="BT375" s="91" t="str">
        <f>IF('SAISIE ASL'!A375=33,H375,"")</f>
        <v/>
      </c>
      <c r="BU375" s="91"/>
      <c r="BV375" s="91" t="str">
        <f>IF('SAISIE ASL'!A375=33,J375,"")</f>
        <v/>
      </c>
      <c r="BW375" s="91"/>
      <c r="BX375" s="91" t="str">
        <f>IF('SAISIE ASL'!A375=33,L375,"")</f>
        <v/>
      </c>
      <c r="BY375" s="92"/>
      <c r="BZ375" s="93"/>
    </row>
    <row r="376" spans="1:78" ht="15" x14ac:dyDescent="0.2">
      <c r="A376">
        <f>'SAISIE ASL'!J376</f>
        <v>100</v>
      </c>
      <c r="B376">
        <f>'SAISIE ASL'!K376</f>
        <v>321</v>
      </c>
      <c r="C376" t="str">
        <f>'SAISIE ASL'!L376</f>
        <v>Pendant l'activité, le guide détient des sacs poubelle. Il collecte les déchets du groupe ou rencontrés.</v>
      </c>
      <c r="D376">
        <f>'SAISIE ASL'!M376</f>
        <v>3</v>
      </c>
      <c r="E376" t="str">
        <f>'SAISIE ASL'!N376</f>
        <v>OUI</v>
      </c>
      <c r="F376" s="89">
        <f>'SAISIE ASL'!M376</f>
        <v>3</v>
      </c>
      <c r="G376" s="89">
        <f>IF('SAISIE ASL'!N376="OUI",1,IF('SAISIE ASL'!N376="NON",0,IF('SAISIE ASL'!N376="Non Mesuré","",0)))</f>
        <v>1</v>
      </c>
      <c r="H376" s="89">
        <f>IF('SAISIE ASL'!N376&lt;&gt;"Non Mesuré",F376*G376,"")</f>
        <v>3</v>
      </c>
      <c r="I376" s="89"/>
      <c r="J376" s="89">
        <f>IF('SAISIE ASL'!N376="Non Mesuré",F376,0)</f>
        <v>0</v>
      </c>
      <c r="K376" s="89"/>
      <c r="L376" s="89">
        <f>F376-J376</f>
        <v>3</v>
      </c>
      <c r="M376" s="89"/>
      <c r="N376" s="90"/>
      <c r="O376" s="90"/>
      <c r="P376" s="91" t="str">
        <f>IF('SAISIE ASL'!G376=1,H376,"")</f>
        <v/>
      </c>
      <c r="Q376" s="91"/>
      <c r="R376" s="91" t="str">
        <f>IF('SAISIE ASL'!G376=1,J376,"")</f>
        <v/>
      </c>
      <c r="S376" s="91"/>
      <c r="T376" s="91" t="str">
        <f>IF('SAISIE ASL'!G376=1,L376,"")</f>
        <v/>
      </c>
      <c r="U376" s="92"/>
      <c r="V376" s="93"/>
      <c r="W376" s="91"/>
      <c r="X376" s="91" t="str">
        <f>IF('SAISIE ASL'!G376=2,H376,"")</f>
        <v/>
      </c>
      <c r="Y376" s="91"/>
      <c r="Z376" s="91" t="str">
        <f>IF('SAISIE ASL'!G376=2,J376,"")</f>
        <v/>
      </c>
      <c r="AA376" s="91"/>
      <c r="AB376" s="91" t="str">
        <f>IF('SAISIE ASL'!G376=2,L376,"")</f>
        <v/>
      </c>
      <c r="AC376" s="92"/>
      <c r="AD376" s="93"/>
      <c r="AE376" s="91"/>
      <c r="AF376" s="91" t="str">
        <f>IF('SAISIE ASL'!G376=3,H376,"")</f>
        <v/>
      </c>
      <c r="AG376" s="91"/>
      <c r="AH376" s="91" t="str">
        <f>IF('SAISIE ASL'!G376=3,J376,"")</f>
        <v/>
      </c>
      <c r="AI376" s="91"/>
      <c r="AJ376" s="91" t="str">
        <f>IF('SAISIE ASL'!G376=3,L376,"")</f>
        <v/>
      </c>
      <c r="AK376" s="92"/>
      <c r="AL376" s="93"/>
      <c r="AM376" s="91"/>
      <c r="AN376" s="91">
        <f>IF('SAISIE ASL'!G376=4,H376,"")</f>
        <v>3</v>
      </c>
      <c r="AO376" s="91"/>
      <c r="AP376" s="91">
        <f>IF('SAISIE ASL'!G376=4,J376,"")</f>
        <v>0</v>
      </c>
      <c r="AQ376" s="91"/>
      <c r="AR376" s="91">
        <f>IF('SAISIE ASL'!G376=4,L376,"")</f>
        <v>3</v>
      </c>
      <c r="AS376" s="92"/>
      <c r="AT376" s="93"/>
      <c r="AU376" s="89"/>
      <c r="AV376" s="91" t="str">
        <f>IF('SAISIE ASL'!G376=5,H376,"")</f>
        <v/>
      </c>
      <c r="AW376" s="91"/>
      <c r="AX376" s="91" t="str">
        <f>IF('SAISIE ASL'!G376=5,J376,"")</f>
        <v/>
      </c>
      <c r="AY376" s="91"/>
      <c r="AZ376" s="91" t="str">
        <f>IF('SAISIE ASL'!G376=5,L376,"")</f>
        <v/>
      </c>
      <c r="BA376" s="92"/>
      <c r="BB376" s="93"/>
      <c r="BC376" s="89"/>
      <c r="BD376" s="91" t="str">
        <f>IF('SAISIE ASL'!A376=31,H376,"")</f>
        <v/>
      </c>
      <c r="BE376" s="91"/>
      <c r="BF376" s="91" t="str">
        <f>IF('SAISIE ASL'!A376=31,J376,"")</f>
        <v/>
      </c>
      <c r="BG376" s="91"/>
      <c r="BH376" s="91" t="str">
        <f>IF('SAISIE ASL'!A376=31,L376,"")</f>
        <v/>
      </c>
      <c r="BI376" s="92"/>
      <c r="BJ376" s="93"/>
      <c r="BK376" s="94"/>
      <c r="BL376" s="91" t="str">
        <f>IF('SAISIE ASL'!A376=32,H376,"")</f>
        <v/>
      </c>
      <c r="BM376" s="91"/>
      <c r="BN376" s="91" t="str">
        <f>IF('SAISIE ASL'!A376=32,J376,"")</f>
        <v/>
      </c>
      <c r="BO376" s="91"/>
      <c r="BP376" s="91" t="str">
        <f>IF('SAISIE ASL'!A376=32,L376,"")</f>
        <v/>
      </c>
      <c r="BQ376" s="92"/>
      <c r="BR376" s="93"/>
      <c r="BS376" s="85"/>
      <c r="BT376" s="91" t="str">
        <f>IF('SAISIE ASL'!A376=33,H376,"")</f>
        <v/>
      </c>
      <c r="BU376" s="91"/>
      <c r="BV376" s="91" t="str">
        <f>IF('SAISIE ASL'!A376=33,J376,"")</f>
        <v/>
      </c>
      <c r="BW376" s="91"/>
      <c r="BX376" s="91" t="str">
        <f>IF('SAISIE ASL'!A376=33,L376,"")</f>
        <v/>
      </c>
      <c r="BY376" s="92"/>
      <c r="BZ376" s="93"/>
    </row>
    <row r="377" spans="1:78" ht="15" x14ac:dyDescent="0.2">
      <c r="A377">
        <f>'SAISIE ASL'!J377</f>
        <v>0</v>
      </c>
      <c r="B377" t="str">
        <f>'SAISIE ASL'!K377</f>
        <v/>
      </c>
      <c r="C377" t="str">
        <f>'SAISIE ASL'!L377</f>
        <v>La prise en compte de l'environnement</v>
      </c>
      <c r="D377">
        <f>'SAISIE ASL'!M377</f>
        <v>0</v>
      </c>
      <c r="E377">
        <f>'SAISIE ASL'!N377</f>
        <v>0</v>
      </c>
      <c r="F377" s="89"/>
      <c r="G377" s="89"/>
      <c r="H377" s="89"/>
      <c r="I377" s="89"/>
      <c r="J377" s="89"/>
      <c r="K377" s="89"/>
      <c r="L377" s="89"/>
      <c r="M377" s="89"/>
      <c r="N377" s="90"/>
      <c r="O377" s="90"/>
      <c r="P377" s="91"/>
      <c r="Q377" s="91"/>
      <c r="R377" s="91"/>
      <c r="S377" s="91"/>
      <c r="T377" s="91"/>
      <c r="U377" s="92"/>
      <c r="V377" s="93"/>
      <c r="W377" s="91"/>
      <c r="X377" s="91"/>
      <c r="Y377" s="91"/>
      <c r="Z377" s="91"/>
      <c r="AA377" s="91"/>
      <c r="AB377" s="91"/>
      <c r="AC377" s="92"/>
      <c r="AD377" s="93"/>
      <c r="AE377" s="91"/>
      <c r="AF377" s="91"/>
      <c r="AG377" s="91"/>
      <c r="AH377" s="91"/>
      <c r="AI377" s="91"/>
      <c r="AJ377" s="91"/>
      <c r="AK377" s="92"/>
      <c r="AL377" s="93"/>
      <c r="AM377" s="91"/>
      <c r="AN377" s="91"/>
      <c r="AO377" s="91"/>
      <c r="AP377" s="91"/>
      <c r="AQ377" s="91"/>
      <c r="AR377" s="91"/>
      <c r="AS377" s="92"/>
      <c r="AT377" s="93"/>
      <c r="AU377" s="89"/>
      <c r="AV377" s="91"/>
      <c r="AW377" s="91"/>
      <c r="AX377" s="91"/>
      <c r="AY377" s="91"/>
      <c r="AZ377" s="91"/>
      <c r="BA377" s="92"/>
      <c r="BB377" s="93"/>
      <c r="BC377" s="89"/>
      <c r="BD377" s="91" t="str">
        <f>IF('SAISIE ASL'!A377=31,H377,"")</f>
        <v/>
      </c>
      <c r="BE377" s="91"/>
      <c r="BF377" s="91" t="str">
        <f>IF('SAISIE ASL'!A377=31,J377,"")</f>
        <v/>
      </c>
      <c r="BG377" s="91"/>
      <c r="BH377" s="91" t="str">
        <f>IF('SAISIE ASL'!A377=31,L377,"")</f>
        <v/>
      </c>
      <c r="BI377" s="92"/>
      <c r="BJ377" s="93"/>
      <c r="BK377" s="94"/>
      <c r="BL377" s="91" t="str">
        <f>IF('SAISIE ASL'!A377=32,H377,"")</f>
        <v/>
      </c>
      <c r="BM377" s="91"/>
      <c r="BN377" s="91" t="str">
        <f>IF('SAISIE ASL'!A377=32,J377,"")</f>
        <v/>
      </c>
      <c r="BO377" s="91"/>
      <c r="BP377" s="91" t="str">
        <f>IF('SAISIE ASL'!A377=32,L377,"")</f>
        <v/>
      </c>
      <c r="BQ377" s="92"/>
      <c r="BR377" s="93"/>
      <c r="BS377" s="85"/>
      <c r="BT377" s="91" t="str">
        <f>IF('SAISIE ASL'!A377=33,H377,"")</f>
        <v/>
      </c>
      <c r="BU377" s="91"/>
      <c r="BV377" s="91" t="str">
        <f>IF('SAISIE ASL'!A377=33,J377,"")</f>
        <v/>
      </c>
      <c r="BW377" s="91"/>
      <c r="BX377" s="91" t="str">
        <f>IF('SAISIE ASL'!A377=33,L377,"")</f>
        <v/>
      </c>
      <c r="BY377" s="92"/>
      <c r="BZ377" s="93"/>
    </row>
    <row r="378" spans="1:78" ht="15" x14ac:dyDescent="0.2">
      <c r="A378">
        <f>'SAISIE ASL'!J378</f>
        <v>100</v>
      </c>
      <c r="B378">
        <f>'SAISIE ASL'!K378</f>
        <v>322</v>
      </c>
      <c r="C378" t="str">
        <f>'SAISIE ASL'!L378</f>
        <v>Le tri sélectif est mis en place dans l'établissement ou par le professionnel</v>
      </c>
      <c r="D378">
        <f>'SAISIE ASL'!M378</f>
        <v>1</v>
      </c>
      <c r="E378" t="str">
        <f>'SAISIE ASL'!N378</f>
        <v>OUI</v>
      </c>
      <c r="F378" s="89">
        <f>'SAISIE ASL'!M378</f>
        <v>1</v>
      </c>
      <c r="G378" s="89">
        <f>IF('SAISIE ASL'!N378="OUI",1,IF('SAISIE ASL'!N378="NON",0,IF('SAISIE ASL'!N378="Non Mesuré","",0)))</f>
        <v>1</v>
      </c>
      <c r="H378" s="89">
        <f>IF('SAISIE ASL'!N378&lt;&gt;"Non Mesuré",F378*G378,"")</f>
        <v>1</v>
      </c>
      <c r="I378" s="89"/>
      <c r="J378" s="89">
        <f>IF('SAISIE ASL'!N378="Non Mesuré",F378,0)</f>
        <v>0</v>
      </c>
      <c r="K378" s="89"/>
      <c r="L378" s="89">
        <f t="shared" ref="L378:L385" si="27">F378-J378</f>
        <v>1</v>
      </c>
      <c r="M378" s="89"/>
      <c r="N378" s="90"/>
      <c r="O378" s="90"/>
      <c r="P378" s="91" t="str">
        <f>IF('SAISIE ASL'!G378=1,H378,"")</f>
        <v/>
      </c>
      <c r="Q378" s="91"/>
      <c r="R378" s="91" t="str">
        <f>IF('SAISIE ASL'!G378=1,J378,"")</f>
        <v/>
      </c>
      <c r="S378" s="91"/>
      <c r="T378" s="91" t="str">
        <f>IF('SAISIE ASL'!G378=1,L378,"")</f>
        <v/>
      </c>
      <c r="U378" s="92"/>
      <c r="V378" s="93"/>
      <c r="W378" s="91"/>
      <c r="X378" s="91" t="str">
        <f>IF('SAISIE ASL'!G378=2,H378,"")</f>
        <v/>
      </c>
      <c r="Y378" s="91"/>
      <c r="Z378" s="91" t="str">
        <f>IF('SAISIE ASL'!G378=2,J378,"")</f>
        <v/>
      </c>
      <c r="AA378" s="91"/>
      <c r="AB378" s="91" t="str">
        <f>IF('SAISIE ASL'!G378=2,L378,"")</f>
        <v/>
      </c>
      <c r="AC378" s="92"/>
      <c r="AD378" s="93"/>
      <c r="AE378" s="91"/>
      <c r="AF378" s="91" t="str">
        <f>IF('SAISIE ASL'!G378=3,H378,"")</f>
        <v/>
      </c>
      <c r="AG378" s="91"/>
      <c r="AH378" s="91" t="str">
        <f>IF('SAISIE ASL'!G378=3,J378,"")</f>
        <v/>
      </c>
      <c r="AI378" s="91"/>
      <c r="AJ378" s="91" t="str">
        <f>IF('SAISIE ASL'!G378=3,L378,"")</f>
        <v/>
      </c>
      <c r="AK378" s="92"/>
      <c r="AL378" s="93"/>
      <c r="AM378" s="91"/>
      <c r="AN378" s="91">
        <f>IF('SAISIE ASL'!G378=4,H378,"")</f>
        <v>1</v>
      </c>
      <c r="AO378" s="91"/>
      <c r="AP378" s="91">
        <f>IF('SAISIE ASL'!G378=4,J378,"")</f>
        <v>0</v>
      </c>
      <c r="AQ378" s="91"/>
      <c r="AR378" s="91">
        <f>IF('SAISIE ASL'!G378=4,L378,"")</f>
        <v>1</v>
      </c>
      <c r="AS378" s="92"/>
      <c r="AT378" s="93"/>
      <c r="AU378" s="89"/>
      <c r="AV378" s="91" t="str">
        <f>IF('SAISIE ASL'!G378=5,H378,"")</f>
        <v/>
      </c>
      <c r="AW378" s="91"/>
      <c r="AX378" s="91" t="str">
        <f>IF('SAISIE ASL'!G378=5,J378,"")</f>
        <v/>
      </c>
      <c r="AY378" s="91"/>
      <c r="AZ378" s="91" t="str">
        <f>IF('SAISIE ASL'!G378=5,L378,"")</f>
        <v/>
      </c>
      <c r="BA378" s="92"/>
      <c r="BB378" s="93"/>
      <c r="BC378" s="89"/>
      <c r="BD378" s="91" t="str">
        <f>IF('SAISIE ASL'!A378=31,H378,"")</f>
        <v/>
      </c>
      <c r="BE378" s="91"/>
      <c r="BF378" s="91" t="str">
        <f>IF('SAISIE ASL'!A378=31,J378,"")</f>
        <v/>
      </c>
      <c r="BG378" s="91"/>
      <c r="BH378" s="91" t="str">
        <f>IF('SAISIE ASL'!A378=31,L378,"")</f>
        <v/>
      </c>
      <c r="BI378" s="92"/>
      <c r="BJ378" s="93"/>
      <c r="BK378" s="94"/>
      <c r="BL378" s="91" t="str">
        <f>IF('SAISIE ASL'!A378=32,H378,"")</f>
        <v/>
      </c>
      <c r="BM378" s="91"/>
      <c r="BN378" s="91" t="str">
        <f>IF('SAISIE ASL'!A378=32,J378,"")</f>
        <v/>
      </c>
      <c r="BO378" s="91"/>
      <c r="BP378" s="91" t="str">
        <f>IF('SAISIE ASL'!A378=32,L378,"")</f>
        <v/>
      </c>
      <c r="BQ378" s="92"/>
      <c r="BR378" s="93"/>
      <c r="BS378" s="85"/>
      <c r="BT378" s="91" t="str">
        <f>IF('SAISIE ASL'!A378=33,H378,"")</f>
        <v/>
      </c>
      <c r="BU378" s="91"/>
      <c r="BV378" s="91" t="str">
        <f>IF('SAISIE ASL'!A378=33,J378,"")</f>
        <v/>
      </c>
      <c r="BW378" s="91"/>
      <c r="BX378" s="91" t="str">
        <f>IF('SAISIE ASL'!A378=33,L378,"")</f>
        <v/>
      </c>
      <c r="BY378" s="92"/>
      <c r="BZ378" s="93"/>
    </row>
    <row r="379" spans="1:78" ht="15" x14ac:dyDescent="0.2">
      <c r="A379">
        <f>'SAISIE ASL'!J379</f>
        <v>100</v>
      </c>
      <c r="B379">
        <f>'SAISIE ASL'!K379</f>
        <v>323</v>
      </c>
      <c r="C379" t="str">
        <f>'SAISIE ASL'!L379</f>
        <v>L'établissement ou le professionnel mis en place au moins une mesure visant à réduire la production de déchets.</v>
      </c>
      <c r="D379">
        <f>'SAISIE ASL'!M379</f>
        <v>1</v>
      </c>
      <c r="E379" t="str">
        <f>'SAISIE ASL'!N379</f>
        <v>OUI</v>
      </c>
      <c r="F379" s="89">
        <f>'SAISIE ASL'!M379</f>
        <v>1</v>
      </c>
      <c r="G379" s="89">
        <f>IF('SAISIE ASL'!N379="OUI",1,IF('SAISIE ASL'!N379="NON",0,IF('SAISIE ASL'!N379="Non Mesuré","",0)))</f>
        <v>1</v>
      </c>
      <c r="H379" s="89">
        <f>IF('SAISIE ASL'!N379&lt;&gt;"Non Mesuré",F379*G379,"")</f>
        <v>1</v>
      </c>
      <c r="I379" s="89"/>
      <c r="J379" s="89">
        <f>IF('SAISIE ASL'!N379="Non Mesuré",F379,0)</f>
        <v>0</v>
      </c>
      <c r="K379" s="89"/>
      <c r="L379" s="89">
        <f t="shared" si="27"/>
        <v>1</v>
      </c>
      <c r="M379" s="89"/>
      <c r="N379" s="90"/>
      <c r="O379" s="90"/>
      <c r="P379" s="91" t="str">
        <f>IF('SAISIE ASL'!G379=1,H379,"")</f>
        <v/>
      </c>
      <c r="Q379" s="91"/>
      <c r="R379" s="91" t="str">
        <f>IF('SAISIE ASL'!G379=1,J379,"")</f>
        <v/>
      </c>
      <c r="S379" s="91"/>
      <c r="T379" s="91" t="str">
        <f>IF('SAISIE ASL'!G379=1,L379,"")</f>
        <v/>
      </c>
      <c r="U379" s="92"/>
      <c r="V379" s="93"/>
      <c r="W379" s="91"/>
      <c r="X379" s="91" t="str">
        <f>IF('SAISIE ASL'!G379=2,H379,"")</f>
        <v/>
      </c>
      <c r="Y379" s="91"/>
      <c r="Z379" s="91" t="str">
        <f>IF('SAISIE ASL'!G379=2,J379,"")</f>
        <v/>
      </c>
      <c r="AA379" s="91"/>
      <c r="AB379" s="91" t="str">
        <f>IF('SAISIE ASL'!G379=2,L379,"")</f>
        <v/>
      </c>
      <c r="AC379" s="92"/>
      <c r="AD379" s="93"/>
      <c r="AE379" s="91"/>
      <c r="AF379" s="91" t="str">
        <f>IF('SAISIE ASL'!G379=3,H379,"")</f>
        <v/>
      </c>
      <c r="AG379" s="91"/>
      <c r="AH379" s="91" t="str">
        <f>IF('SAISIE ASL'!G379=3,J379,"")</f>
        <v/>
      </c>
      <c r="AI379" s="91"/>
      <c r="AJ379" s="91" t="str">
        <f>IF('SAISIE ASL'!G379=3,L379,"")</f>
        <v/>
      </c>
      <c r="AK379" s="92"/>
      <c r="AL379" s="93"/>
      <c r="AM379" s="91"/>
      <c r="AN379" s="91">
        <f>IF('SAISIE ASL'!G379=4,H379,"")</f>
        <v>1</v>
      </c>
      <c r="AO379" s="91"/>
      <c r="AP379" s="91">
        <f>IF('SAISIE ASL'!G379=4,J379,"")</f>
        <v>0</v>
      </c>
      <c r="AQ379" s="91"/>
      <c r="AR379" s="91">
        <f>IF('SAISIE ASL'!G379=4,L379,"")</f>
        <v>1</v>
      </c>
      <c r="AS379" s="92"/>
      <c r="AT379" s="93"/>
      <c r="AU379" s="89"/>
      <c r="AV379" s="91" t="str">
        <f>IF('SAISIE ASL'!G379=5,H379,"")</f>
        <v/>
      </c>
      <c r="AW379" s="91"/>
      <c r="AX379" s="91" t="str">
        <f>IF('SAISIE ASL'!G379=5,J379,"")</f>
        <v/>
      </c>
      <c r="AY379" s="91"/>
      <c r="AZ379" s="91" t="str">
        <f>IF('SAISIE ASL'!G379=5,L379,"")</f>
        <v/>
      </c>
      <c r="BA379" s="92"/>
      <c r="BB379" s="93"/>
      <c r="BC379" s="89"/>
      <c r="BD379" s="91" t="str">
        <f>IF('SAISIE ASL'!A379=31,H379,"")</f>
        <v/>
      </c>
      <c r="BE379" s="91"/>
      <c r="BF379" s="91" t="str">
        <f>IF('SAISIE ASL'!A379=31,J379,"")</f>
        <v/>
      </c>
      <c r="BG379" s="91"/>
      <c r="BH379" s="91" t="str">
        <f>IF('SAISIE ASL'!A379=31,L379,"")</f>
        <v/>
      </c>
      <c r="BI379" s="92"/>
      <c r="BJ379" s="93"/>
      <c r="BK379" s="94"/>
      <c r="BL379" s="91" t="str">
        <f>IF('SAISIE ASL'!A379=32,H379,"")</f>
        <v/>
      </c>
      <c r="BM379" s="91"/>
      <c r="BN379" s="91" t="str">
        <f>IF('SAISIE ASL'!A379=32,J379,"")</f>
        <v/>
      </c>
      <c r="BO379" s="91"/>
      <c r="BP379" s="91" t="str">
        <f>IF('SAISIE ASL'!A379=32,L379,"")</f>
        <v/>
      </c>
      <c r="BQ379" s="92"/>
      <c r="BR379" s="93"/>
      <c r="BS379" s="85"/>
      <c r="BT379" s="91" t="str">
        <f>IF('SAISIE ASL'!A379=33,H379,"")</f>
        <v/>
      </c>
      <c r="BU379" s="91"/>
      <c r="BV379" s="91" t="str">
        <f>IF('SAISIE ASL'!A379=33,J379,"")</f>
        <v/>
      </c>
      <c r="BW379" s="91"/>
      <c r="BX379" s="91" t="str">
        <f>IF('SAISIE ASL'!A379=33,L379,"")</f>
        <v/>
      </c>
      <c r="BY379" s="92"/>
      <c r="BZ379" s="93"/>
    </row>
    <row r="380" spans="1:78" ht="15" x14ac:dyDescent="0.2">
      <c r="A380">
        <f>'SAISIE ASL'!J380</f>
        <v>100</v>
      </c>
      <c r="B380">
        <f>'SAISIE ASL'!K380</f>
        <v>324</v>
      </c>
      <c r="C380" t="str">
        <f>'SAISIE ASL'!L380</f>
        <v>L'établissement ou le professionnel a mis en place au moins trois mesures visant à réduire la consommation d’eau et/ou la consommation énergétique.</v>
      </c>
      <c r="D380">
        <f>'SAISIE ASL'!M380</f>
        <v>1</v>
      </c>
      <c r="E380" t="str">
        <f>'SAISIE ASL'!N380</f>
        <v>OUI</v>
      </c>
      <c r="F380" s="89">
        <f>'SAISIE ASL'!M380</f>
        <v>1</v>
      </c>
      <c r="G380" s="89">
        <f>IF('SAISIE ASL'!N380="OUI",1,IF('SAISIE ASL'!N380="NON",0,IF('SAISIE ASL'!N380="Non Mesuré","",0)))</f>
        <v>1</v>
      </c>
      <c r="H380" s="89">
        <f>IF('SAISIE ASL'!N380&lt;&gt;"Non Mesuré",F380*G380,"")</f>
        <v>1</v>
      </c>
      <c r="I380" s="89"/>
      <c r="J380" s="89">
        <f>IF('SAISIE ASL'!N380="Non Mesuré",F380,0)</f>
        <v>0</v>
      </c>
      <c r="K380" s="89"/>
      <c r="L380" s="89">
        <f t="shared" si="27"/>
        <v>1</v>
      </c>
      <c r="M380" s="89"/>
      <c r="N380" s="90"/>
      <c r="O380" s="90"/>
      <c r="P380" s="91" t="str">
        <f>IF('SAISIE ASL'!G380=1,H380,"")</f>
        <v/>
      </c>
      <c r="Q380" s="91"/>
      <c r="R380" s="91" t="str">
        <f>IF('SAISIE ASL'!G380=1,J380,"")</f>
        <v/>
      </c>
      <c r="S380" s="91"/>
      <c r="T380" s="91" t="str">
        <f>IF('SAISIE ASL'!G380=1,L380,"")</f>
        <v/>
      </c>
      <c r="U380" s="92"/>
      <c r="V380" s="93"/>
      <c r="W380" s="91"/>
      <c r="X380" s="91" t="str">
        <f>IF('SAISIE ASL'!G380=2,H380,"")</f>
        <v/>
      </c>
      <c r="Y380" s="91"/>
      <c r="Z380" s="91" t="str">
        <f>IF('SAISIE ASL'!G380=2,J380,"")</f>
        <v/>
      </c>
      <c r="AA380" s="91"/>
      <c r="AB380" s="91" t="str">
        <f>IF('SAISIE ASL'!G380=2,L380,"")</f>
        <v/>
      </c>
      <c r="AC380" s="92"/>
      <c r="AD380" s="93"/>
      <c r="AE380" s="91"/>
      <c r="AF380" s="91" t="str">
        <f>IF('SAISIE ASL'!G380=3,H380,"")</f>
        <v/>
      </c>
      <c r="AG380" s="91"/>
      <c r="AH380" s="91" t="str">
        <f>IF('SAISIE ASL'!G380=3,J380,"")</f>
        <v/>
      </c>
      <c r="AI380" s="91"/>
      <c r="AJ380" s="91" t="str">
        <f>IF('SAISIE ASL'!G380=3,L380,"")</f>
        <v/>
      </c>
      <c r="AK380" s="92"/>
      <c r="AL380" s="93"/>
      <c r="AM380" s="91"/>
      <c r="AN380" s="91">
        <f>IF('SAISIE ASL'!G380=4,H380,"")</f>
        <v>1</v>
      </c>
      <c r="AO380" s="91"/>
      <c r="AP380" s="91">
        <f>IF('SAISIE ASL'!G380=4,J380,"")</f>
        <v>0</v>
      </c>
      <c r="AQ380" s="91"/>
      <c r="AR380" s="91">
        <f>IF('SAISIE ASL'!G380=4,L380,"")</f>
        <v>1</v>
      </c>
      <c r="AS380" s="92"/>
      <c r="AT380" s="93"/>
      <c r="AU380" s="89"/>
      <c r="AV380" s="91" t="str">
        <f>IF('SAISIE ASL'!G380=5,H380,"")</f>
        <v/>
      </c>
      <c r="AW380" s="91"/>
      <c r="AX380" s="91" t="str">
        <f>IF('SAISIE ASL'!G380=5,J380,"")</f>
        <v/>
      </c>
      <c r="AY380" s="91"/>
      <c r="AZ380" s="91" t="str">
        <f>IF('SAISIE ASL'!G380=5,L380,"")</f>
        <v/>
      </c>
      <c r="BA380" s="92"/>
      <c r="BB380" s="93"/>
      <c r="BC380" s="89"/>
      <c r="BD380" s="91" t="str">
        <f>IF('SAISIE ASL'!A380=31,H380,"")</f>
        <v/>
      </c>
      <c r="BE380" s="91"/>
      <c r="BF380" s="91" t="str">
        <f>IF('SAISIE ASL'!A380=31,J380,"")</f>
        <v/>
      </c>
      <c r="BG380" s="91"/>
      <c r="BH380" s="91" t="str">
        <f>IF('SAISIE ASL'!A380=31,L380,"")</f>
        <v/>
      </c>
      <c r="BI380" s="92"/>
      <c r="BJ380" s="93"/>
      <c r="BK380" s="94"/>
      <c r="BL380" s="91" t="str">
        <f>IF('SAISIE ASL'!A380=32,H380,"")</f>
        <v/>
      </c>
      <c r="BM380" s="91"/>
      <c r="BN380" s="91" t="str">
        <f>IF('SAISIE ASL'!A380=32,J380,"")</f>
        <v/>
      </c>
      <c r="BO380" s="91"/>
      <c r="BP380" s="91" t="str">
        <f>IF('SAISIE ASL'!A380=32,L380,"")</f>
        <v/>
      </c>
      <c r="BQ380" s="92"/>
      <c r="BR380" s="93"/>
      <c r="BS380" s="85"/>
      <c r="BT380" s="91" t="str">
        <f>IF('SAISIE ASL'!A380=33,H380,"")</f>
        <v/>
      </c>
      <c r="BU380" s="91"/>
      <c r="BV380" s="91" t="str">
        <f>IF('SAISIE ASL'!A380=33,J380,"")</f>
        <v/>
      </c>
      <c r="BW380" s="91"/>
      <c r="BX380" s="91" t="str">
        <f>IF('SAISIE ASL'!A380=33,L380,"")</f>
        <v/>
      </c>
      <c r="BY380" s="92"/>
      <c r="BZ380" s="93"/>
    </row>
    <row r="381" spans="1:78" ht="15" x14ac:dyDescent="0.2">
      <c r="A381">
        <f>'SAISIE ASL'!J381</f>
        <v>100</v>
      </c>
      <c r="B381">
        <f>'SAISIE ASL'!K381</f>
        <v>325</v>
      </c>
      <c r="C381" t="str">
        <f>'SAISIE ASL'!L381</f>
        <v xml:space="preserve">L'établissement utilise au moins deux produits présentant un faible impact sur l'environnement. </v>
      </c>
      <c r="D381">
        <f>'SAISIE ASL'!M381</f>
        <v>1</v>
      </c>
      <c r="E381" t="str">
        <f>'SAISIE ASL'!N381</f>
        <v>OUI</v>
      </c>
      <c r="F381" s="89">
        <f>'SAISIE ASL'!M381</f>
        <v>1</v>
      </c>
      <c r="G381" s="89">
        <f>IF('SAISIE ASL'!N381="OUI",1,IF('SAISIE ASL'!N381="NON",0,IF('SAISIE ASL'!N381="Non Mesuré","",0)))</f>
        <v>1</v>
      </c>
      <c r="H381" s="89">
        <f>IF('SAISIE ASL'!N381&lt;&gt;"Non Mesuré",F381*G381,"")</f>
        <v>1</v>
      </c>
      <c r="I381" s="89"/>
      <c r="J381" s="89">
        <f>IF('SAISIE ASL'!N381="Non Mesuré",F381,0)</f>
        <v>0</v>
      </c>
      <c r="K381" s="89"/>
      <c r="L381" s="89">
        <f t="shared" si="27"/>
        <v>1</v>
      </c>
      <c r="M381" s="89"/>
      <c r="N381" s="90"/>
      <c r="O381" s="90"/>
      <c r="P381" s="91" t="str">
        <f>IF('SAISIE ASL'!G381=1,H381,"")</f>
        <v/>
      </c>
      <c r="Q381" s="91"/>
      <c r="R381" s="91" t="str">
        <f>IF('SAISIE ASL'!G381=1,J381,"")</f>
        <v/>
      </c>
      <c r="S381" s="91"/>
      <c r="T381" s="91" t="str">
        <f>IF('SAISIE ASL'!G381=1,L381,"")</f>
        <v/>
      </c>
      <c r="U381" s="92"/>
      <c r="V381" s="93"/>
      <c r="W381" s="91"/>
      <c r="X381" s="91" t="str">
        <f>IF('SAISIE ASL'!G381=2,H381,"")</f>
        <v/>
      </c>
      <c r="Y381" s="91"/>
      <c r="Z381" s="91" t="str">
        <f>IF('SAISIE ASL'!G381=2,J381,"")</f>
        <v/>
      </c>
      <c r="AA381" s="91"/>
      <c r="AB381" s="91" t="str">
        <f>IF('SAISIE ASL'!G381=2,L381,"")</f>
        <v/>
      </c>
      <c r="AC381" s="92"/>
      <c r="AD381" s="93"/>
      <c r="AE381" s="91"/>
      <c r="AF381" s="91" t="str">
        <f>IF('SAISIE ASL'!G381=3,H381,"")</f>
        <v/>
      </c>
      <c r="AG381" s="91"/>
      <c r="AH381" s="91" t="str">
        <f>IF('SAISIE ASL'!G381=3,J381,"")</f>
        <v/>
      </c>
      <c r="AI381" s="91"/>
      <c r="AJ381" s="91" t="str">
        <f>IF('SAISIE ASL'!G381=3,L381,"")</f>
        <v/>
      </c>
      <c r="AK381" s="92"/>
      <c r="AL381" s="93"/>
      <c r="AM381" s="91"/>
      <c r="AN381" s="91">
        <f>IF('SAISIE ASL'!G381=4,H381,"")</f>
        <v>1</v>
      </c>
      <c r="AO381" s="91"/>
      <c r="AP381" s="91">
        <f>IF('SAISIE ASL'!G381=4,J381,"")</f>
        <v>0</v>
      </c>
      <c r="AQ381" s="91"/>
      <c r="AR381" s="91">
        <f>IF('SAISIE ASL'!G381=4,L381,"")</f>
        <v>1</v>
      </c>
      <c r="AS381" s="92"/>
      <c r="AT381" s="93"/>
      <c r="AU381" s="89"/>
      <c r="AV381" s="91" t="str">
        <f>IF('SAISIE ASL'!G381=5,H381,"")</f>
        <v/>
      </c>
      <c r="AW381" s="91"/>
      <c r="AX381" s="91" t="str">
        <f>IF('SAISIE ASL'!G381=5,J381,"")</f>
        <v/>
      </c>
      <c r="AY381" s="91"/>
      <c r="AZ381" s="91" t="str">
        <f>IF('SAISIE ASL'!G381=5,L381,"")</f>
        <v/>
      </c>
      <c r="BA381" s="92"/>
      <c r="BB381" s="93"/>
      <c r="BC381" s="89"/>
      <c r="BD381" s="91" t="str">
        <f>IF('SAISIE ASL'!A381=31,H381,"")</f>
        <v/>
      </c>
      <c r="BE381" s="91"/>
      <c r="BF381" s="91" t="str">
        <f>IF('SAISIE ASL'!A381=31,J381,"")</f>
        <v/>
      </c>
      <c r="BG381" s="91"/>
      <c r="BH381" s="91" t="str">
        <f>IF('SAISIE ASL'!A381=31,L381,"")</f>
        <v/>
      </c>
      <c r="BI381" s="92"/>
      <c r="BJ381" s="93"/>
      <c r="BK381" s="94"/>
      <c r="BL381" s="91" t="str">
        <f>IF('SAISIE ASL'!A381=32,H381,"")</f>
        <v/>
      </c>
      <c r="BM381" s="91"/>
      <c r="BN381" s="91" t="str">
        <f>IF('SAISIE ASL'!A381=32,J381,"")</f>
        <v/>
      </c>
      <c r="BO381" s="91"/>
      <c r="BP381" s="91" t="str">
        <f>IF('SAISIE ASL'!A381=32,L381,"")</f>
        <v/>
      </c>
      <c r="BQ381" s="92"/>
      <c r="BR381" s="93"/>
      <c r="BS381" s="85"/>
      <c r="BT381" s="91" t="str">
        <f>IF('SAISIE ASL'!A381=33,H381,"")</f>
        <v/>
      </c>
      <c r="BU381" s="91"/>
      <c r="BV381" s="91" t="str">
        <f>IF('SAISIE ASL'!A381=33,J381,"")</f>
        <v/>
      </c>
      <c r="BW381" s="91"/>
      <c r="BX381" s="91" t="str">
        <f>IF('SAISIE ASL'!A381=33,L381,"")</f>
        <v/>
      </c>
      <c r="BY381" s="92"/>
      <c r="BZ381" s="93"/>
    </row>
    <row r="382" spans="1:78" ht="15" x14ac:dyDescent="0.2">
      <c r="A382">
        <f>'SAISIE ASL'!J382</f>
        <v>100</v>
      </c>
      <c r="B382">
        <f>'SAISIE ASL'!K382</f>
        <v>326</v>
      </c>
      <c r="C382" t="str">
        <f>'SAISIE ASL'!L382</f>
        <v>Présence d'une information présentant les actions de l'établissement en faveur de l'environnement et/ou incitant les clients à participer</v>
      </c>
      <c r="D382">
        <f>'SAISIE ASL'!M382</f>
        <v>1</v>
      </c>
      <c r="E382" t="str">
        <f>'SAISIE ASL'!N382</f>
        <v>OUI</v>
      </c>
      <c r="F382" s="89">
        <f>'SAISIE ASL'!M382</f>
        <v>1</v>
      </c>
      <c r="G382" s="89">
        <f>IF('SAISIE ASL'!N382="OUI",1,IF('SAISIE ASL'!N382="NON",0,IF('SAISIE ASL'!N382="Non Mesuré","",0)))</f>
        <v>1</v>
      </c>
      <c r="H382" s="89">
        <f>IF('SAISIE ASL'!N382&lt;&gt;"Non Mesuré",F382*G382,"")</f>
        <v>1</v>
      </c>
      <c r="I382" s="89"/>
      <c r="J382" s="89">
        <f>IF('SAISIE ASL'!N382="Non Mesuré",F382,0)</f>
        <v>0</v>
      </c>
      <c r="K382" s="89"/>
      <c r="L382" s="89">
        <f t="shared" si="27"/>
        <v>1</v>
      </c>
      <c r="M382" s="89"/>
      <c r="N382" s="90"/>
      <c r="O382" s="90"/>
      <c r="P382" s="91" t="str">
        <f>IF('SAISIE ASL'!G382=1,H382,"")</f>
        <v/>
      </c>
      <c r="Q382" s="91"/>
      <c r="R382" s="91" t="str">
        <f>IF('SAISIE ASL'!G382=1,J382,"")</f>
        <v/>
      </c>
      <c r="S382" s="91"/>
      <c r="T382" s="91" t="str">
        <f>IF('SAISIE ASL'!G382=1,L382,"")</f>
        <v/>
      </c>
      <c r="U382" s="92"/>
      <c r="V382" s="93"/>
      <c r="W382" s="91"/>
      <c r="X382" s="91" t="str">
        <f>IF('SAISIE ASL'!G382=2,H382,"")</f>
        <v/>
      </c>
      <c r="Y382" s="91"/>
      <c r="Z382" s="91" t="str">
        <f>IF('SAISIE ASL'!G382=2,J382,"")</f>
        <v/>
      </c>
      <c r="AA382" s="91"/>
      <c r="AB382" s="91" t="str">
        <f>IF('SAISIE ASL'!G382=2,L382,"")</f>
        <v/>
      </c>
      <c r="AC382" s="92"/>
      <c r="AD382" s="93"/>
      <c r="AE382" s="91"/>
      <c r="AF382" s="91" t="str">
        <f>IF('SAISIE ASL'!G382=3,H382,"")</f>
        <v/>
      </c>
      <c r="AG382" s="91"/>
      <c r="AH382" s="91" t="str">
        <f>IF('SAISIE ASL'!G382=3,J382,"")</f>
        <v/>
      </c>
      <c r="AI382" s="91"/>
      <c r="AJ382" s="91" t="str">
        <f>IF('SAISIE ASL'!G382=3,L382,"")</f>
        <v/>
      </c>
      <c r="AK382" s="92"/>
      <c r="AL382" s="93"/>
      <c r="AM382" s="91"/>
      <c r="AN382" s="91">
        <f>IF('SAISIE ASL'!G382=4,H382,"")</f>
        <v>1</v>
      </c>
      <c r="AO382" s="91"/>
      <c r="AP382" s="91">
        <f>IF('SAISIE ASL'!G382=4,J382,"")</f>
        <v>0</v>
      </c>
      <c r="AQ382" s="91"/>
      <c r="AR382" s="91">
        <f>IF('SAISIE ASL'!G382=4,L382,"")</f>
        <v>1</v>
      </c>
      <c r="AS382" s="92"/>
      <c r="AT382" s="93"/>
      <c r="AU382" s="89"/>
      <c r="AV382" s="91" t="str">
        <f>IF('SAISIE ASL'!G382=5,H382,"")</f>
        <v/>
      </c>
      <c r="AW382" s="91"/>
      <c r="AX382" s="91" t="str">
        <f>IF('SAISIE ASL'!G382=5,J382,"")</f>
        <v/>
      </c>
      <c r="AY382" s="91"/>
      <c r="AZ382" s="91" t="str">
        <f>IF('SAISIE ASL'!G382=5,L382,"")</f>
        <v/>
      </c>
      <c r="BA382" s="92"/>
      <c r="BB382" s="93"/>
      <c r="BC382" s="89"/>
      <c r="BD382" s="91" t="str">
        <f>IF('SAISIE ASL'!A382=31,H382,"")</f>
        <v/>
      </c>
      <c r="BE382" s="91"/>
      <c r="BF382" s="91" t="str">
        <f>IF('SAISIE ASL'!A382=31,J382,"")</f>
        <v/>
      </c>
      <c r="BG382" s="91"/>
      <c r="BH382" s="91" t="str">
        <f>IF('SAISIE ASL'!A382=31,L382,"")</f>
        <v/>
      </c>
      <c r="BI382" s="92"/>
      <c r="BJ382" s="93"/>
      <c r="BK382" s="94"/>
      <c r="BL382" s="91" t="str">
        <f>IF('SAISIE ASL'!A382=32,H382,"")</f>
        <v/>
      </c>
      <c r="BM382" s="91"/>
      <c r="BN382" s="91" t="str">
        <f>IF('SAISIE ASL'!A382=32,J382,"")</f>
        <v/>
      </c>
      <c r="BO382" s="91"/>
      <c r="BP382" s="91" t="str">
        <f>IF('SAISIE ASL'!A382=32,L382,"")</f>
        <v/>
      </c>
      <c r="BQ382" s="92"/>
      <c r="BR382" s="93"/>
      <c r="BS382" s="85"/>
      <c r="BT382" s="91" t="str">
        <f>IF('SAISIE ASL'!A382=33,H382,"")</f>
        <v/>
      </c>
      <c r="BU382" s="91"/>
      <c r="BV382" s="91" t="str">
        <f>IF('SAISIE ASL'!A382=33,J382,"")</f>
        <v/>
      </c>
      <c r="BW382" s="91"/>
      <c r="BX382" s="91" t="str">
        <f>IF('SAISIE ASL'!A382=33,L382,"")</f>
        <v/>
      </c>
      <c r="BY382" s="92"/>
      <c r="BZ382" s="93"/>
    </row>
    <row r="383" spans="1:78" ht="15" x14ac:dyDescent="0.2">
      <c r="A383">
        <f>'SAISIE ASL'!J383</f>
        <v>100</v>
      </c>
      <c r="B383">
        <f>'SAISIE ASL'!K383</f>
        <v>327</v>
      </c>
      <c r="C383" t="str">
        <f>'SAISIE ASL'!L383</f>
        <v>L’établissement a prévu de mettre au moins une mesure supplémentaire dans les 3 ans à venir</v>
      </c>
      <c r="D383">
        <f>'SAISIE ASL'!M383</f>
        <v>1</v>
      </c>
      <c r="E383" t="str">
        <f>'SAISIE ASL'!N383</f>
        <v>OUI</v>
      </c>
      <c r="F383" s="89">
        <f>'SAISIE ASL'!M383</f>
        <v>1</v>
      </c>
      <c r="G383" s="89">
        <f>IF('SAISIE ASL'!N383="OUI",1,IF('SAISIE ASL'!N383="NON",0,IF('SAISIE ASL'!N383="Non Mesuré","",0)))</f>
        <v>1</v>
      </c>
      <c r="H383" s="89">
        <f>IF('SAISIE ASL'!N383&lt;&gt;"Non Mesuré",F383*G383,"")</f>
        <v>1</v>
      </c>
      <c r="I383" s="89"/>
      <c r="J383" s="89">
        <f>IF('SAISIE ASL'!N383="Non Mesuré",F383,0)</f>
        <v>0</v>
      </c>
      <c r="K383" s="89"/>
      <c r="L383" s="89">
        <f t="shared" si="27"/>
        <v>1</v>
      </c>
      <c r="M383" s="89"/>
      <c r="N383" s="90"/>
      <c r="O383" s="90"/>
      <c r="P383" s="91" t="str">
        <f>IF('SAISIE ASL'!G383=1,H383,"")</f>
        <v/>
      </c>
      <c r="Q383" s="91"/>
      <c r="R383" s="91" t="str">
        <f>IF('SAISIE ASL'!G383=1,J383,"")</f>
        <v/>
      </c>
      <c r="S383" s="91"/>
      <c r="T383" s="91" t="str">
        <f>IF('SAISIE ASL'!G383=1,L383,"")</f>
        <v/>
      </c>
      <c r="U383" s="92"/>
      <c r="V383" s="93"/>
      <c r="W383" s="91"/>
      <c r="X383" s="91" t="str">
        <f>IF('SAISIE ASL'!G383=2,H383,"")</f>
        <v/>
      </c>
      <c r="Y383" s="91"/>
      <c r="Z383" s="91" t="str">
        <f>IF('SAISIE ASL'!G383=2,J383,"")</f>
        <v/>
      </c>
      <c r="AA383" s="91"/>
      <c r="AB383" s="91" t="str">
        <f>IF('SAISIE ASL'!G383=2,L383,"")</f>
        <v/>
      </c>
      <c r="AC383" s="92"/>
      <c r="AD383" s="93"/>
      <c r="AE383" s="91"/>
      <c r="AF383" s="91" t="str">
        <f>IF('SAISIE ASL'!G383=3,H383,"")</f>
        <v/>
      </c>
      <c r="AG383" s="91"/>
      <c r="AH383" s="91" t="str">
        <f>IF('SAISIE ASL'!G383=3,J383,"")</f>
        <v/>
      </c>
      <c r="AI383" s="91"/>
      <c r="AJ383" s="91" t="str">
        <f>IF('SAISIE ASL'!G383=3,L383,"")</f>
        <v/>
      </c>
      <c r="AK383" s="92"/>
      <c r="AL383" s="93"/>
      <c r="AM383" s="91"/>
      <c r="AN383" s="91">
        <f>IF('SAISIE ASL'!G383=4,H383,"")</f>
        <v>1</v>
      </c>
      <c r="AO383" s="91"/>
      <c r="AP383" s="91">
        <f>IF('SAISIE ASL'!G383=4,J383,"")</f>
        <v>0</v>
      </c>
      <c r="AQ383" s="91"/>
      <c r="AR383" s="91">
        <f>IF('SAISIE ASL'!G383=4,L383,"")</f>
        <v>1</v>
      </c>
      <c r="AS383" s="92"/>
      <c r="AT383" s="93"/>
      <c r="AU383" s="89"/>
      <c r="AV383" s="91" t="str">
        <f>IF('SAISIE ASL'!G383=5,H383,"")</f>
        <v/>
      </c>
      <c r="AW383" s="91"/>
      <c r="AX383" s="91" t="str">
        <f>IF('SAISIE ASL'!G383=5,J383,"")</f>
        <v/>
      </c>
      <c r="AY383" s="91"/>
      <c r="AZ383" s="91" t="str">
        <f>IF('SAISIE ASL'!G383=5,L383,"")</f>
        <v/>
      </c>
      <c r="BA383" s="92"/>
      <c r="BB383" s="93"/>
      <c r="BC383" s="89"/>
      <c r="BD383" s="91" t="str">
        <f>IF('SAISIE ASL'!A383=31,H383,"")</f>
        <v/>
      </c>
      <c r="BE383" s="91"/>
      <c r="BF383" s="91" t="str">
        <f>IF('SAISIE ASL'!A383=31,J383,"")</f>
        <v/>
      </c>
      <c r="BG383" s="91"/>
      <c r="BH383" s="91" t="str">
        <f>IF('SAISIE ASL'!A383=31,L383,"")</f>
        <v/>
      </c>
      <c r="BI383" s="92"/>
      <c r="BJ383" s="93"/>
      <c r="BK383" s="94"/>
      <c r="BL383" s="91" t="str">
        <f>IF('SAISIE ASL'!A383=32,H383,"")</f>
        <v/>
      </c>
      <c r="BM383" s="91"/>
      <c r="BN383" s="91" t="str">
        <f>IF('SAISIE ASL'!A383=32,J383,"")</f>
        <v/>
      </c>
      <c r="BO383" s="91"/>
      <c r="BP383" s="91" t="str">
        <f>IF('SAISIE ASL'!A383=32,L383,"")</f>
        <v/>
      </c>
      <c r="BQ383" s="92"/>
      <c r="BR383" s="93"/>
      <c r="BS383" s="85"/>
      <c r="BT383" s="91" t="str">
        <f>IF('SAISIE ASL'!A383=33,H383,"")</f>
        <v/>
      </c>
      <c r="BU383" s="91"/>
      <c r="BV383" s="91" t="str">
        <f>IF('SAISIE ASL'!A383=33,J383,"")</f>
        <v/>
      </c>
      <c r="BW383" s="91"/>
      <c r="BX383" s="91" t="str">
        <f>IF('SAISIE ASL'!A383=33,L383,"")</f>
        <v/>
      </c>
      <c r="BY383" s="92"/>
      <c r="BZ383" s="93"/>
    </row>
    <row r="384" spans="1:78" ht="15" x14ac:dyDescent="0.2">
      <c r="A384">
        <f>'SAISIE ASL'!J384</f>
        <v>100</v>
      </c>
      <c r="B384">
        <f>'SAISIE ASL'!K384</f>
        <v>328</v>
      </c>
      <c r="C384" t="str">
        <f>'SAISIE ASL'!L384</f>
        <v>Le golf a une gestion centralisée de l’eau via un pilotage informatique pour maîtriser la quantité d’eau</v>
      </c>
      <c r="D384">
        <f>'SAISIE ASL'!M384</f>
        <v>1</v>
      </c>
      <c r="E384" t="str">
        <f>'SAISIE ASL'!N384</f>
        <v>OUI</v>
      </c>
      <c r="F384" s="89">
        <f>'SAISIE ASL'!M384</f>
        <v>1</v>
      </c>
      <c r="G384" s="89">
        <f>IF('SAISIE ASL'!N384="OUI",1,IF('SAISIE ASL'!N384="NON",0,IF('SAISIE ASL'!N384="Non Mesuré","",0)))</f>
        <v>1</v>
      </c>
      <c r="H384" s="89">
        <f>IF('SAISIE ASL'!N384&lt;&gt;"Non Mesuré",F384*G384,"")</f>
        <v>1</v>
      </c>
      <c r="I384" s="89"/>
      <c r="J384" s="89">
        <f>IF('SAISIE ASL'!N384="Non Mesuré",F384,0)</f>
        <v>0</v>
      </c>
      <c r="K384" s="89"/>
      <c r="L384" s="89">
        <f t="shared" si="27"/>
        <v>1</v>
      </c>
      <c r="M384" s="89"/>
      <c r="N384" s="90"/>
      <c r="O384" s="90"/>
      <c r="P384" s="91" t="str">
        <f>IF('SAISIE ASL'!G384=1,H384,"")</f>
        <v/>
      </c>
      <c r="Q384" s="91"/>
      <c r="R384" s="91" t="str">
        <f>IF('SAISIE ASL'!G384=1,J384,"")</f>
        <v/>
      </c>
      <c r="S384" s="91"/>
      <c r="T384" s="91" t="str">
        <f>IF('SAISIE ASL'!G384=1,L384,"")</f>
        <v/>
      </c>
      <c r="U384" s="92"/>
      <c r="V384" s="93"/>
      <c r="W384" s="91"/>
      <c r="X384" s="91" t="str">
        <f>IF('SAISIE ASL'!G384=2,H384,"")</f>
        <v/>
      </c>
      <c r="Y384" s="91"/>
      <c r="Z384" s="91" t="str">
        <f>IF('SAISIE ASL'!G384=2,J384,"")</f>
        <v/>
      </c>
      <c r="AA384" s="91"/>
      <c r="AB384" s="91" t="str">
        <f>IF('SAISIE ASL'!G384=2,L384,"")</f>
        <v/>
      </c>
      <c r="AC384" s="92"/>
      <c r="AD384" s="93"/>
      <c r="AE384" s="91"/>
      <c r="AF384" s="91" t="str">
        <f>IF('SAISIE ASL'!G384=3,H384,"")</f>
        <v/>
      </c>
      <c r="AG384" s="91"/>
      <c r="AH384" s="91" t="str">
        <f>IF('SAISIE ASL'!G384=3,J384,"")</f>
        <v/>
      </c>
      <c r="AI384" s="91"/>
      <c r="AJ384" s="91" t="str">
        <f>IF('SAISIE ASL'!G384=3,L384,"")</f>
        <v/>
      </c>
      <c r="AK384" s="92"/>
      <c r="AL384" s="93"/>
      <c r="AM384" s="91"/>
      <c r="AN384" s="91">
        <f>IF('SAISIE ASL'!G384=4,H384,"")</f>
        <v>1</v>
      </c>
      <c r="AO384" s="91"/>
      <c r="AP384" s="91">
        <f>IF('SAISIE ASL'!G384=4,J384,"")</f>
        <v>0</v>
      </c>
      <c r="AQ384" s="91"/>
      <c r="AR384" s="91">
        <f>IF('SAISIE ASL'!G384=4,L384,"")</f>
        <v>1</v>
      </c>
      <c r="AS384" s="92"/>
      <c r="AT384" s="93"/>
      <c r="AU384" s="89"/>
      <c r="AV384" s="91" t="str">
        <f>IF('SAISIE ASL'!G384=5,H384,"")</f>
        <v/>
      </c>
      <c r="AW384" s="91"/>
      <c r="AX384" s="91" t="str">
        <f>IF('SAISIE ASL'!G384=5,J384,"")</f>
        <v/>
      </c>
      <c r="AY384" s="91"/>
      <c r="AZ384" s="91" t="str">
        <f>IF('SAISIE ASL'!G384=5,L384,"")</f>
        <v/>
      </c>
      <c r="BA384" s="92"/>
      <c r="BB384" s="93"/>
      <c r="BC384" s="89"/>
      <c r="BD384" s="91" t="str">
        <f>IF('SAISIE ASL'!A384=31,H384,"")</f>
        <v/>
      </c>
      <c r="BE384" s="91"/>
      <c r="BF384" s="91" t="str">
        <f>IF('SAISIE ASL'!A384=31,J384,"")</f>
        <v/>
      </c>
      <c r="BG384" s="91"/>
      <c r="BH384" s="91" t="str">
        <f>IF('SAISIE ASL'!A384=31,L384,"")</f>
        <v/>
      </c>
      <c r="BI384" s="92"/>
      <c r="BJ384" s="93"/>
      <c r="BK384" s="94"/>
      <c r="BL384" s="91" t="str">
        <f>IF('SAISIE ASL'!A384=32,H384,"")</f>
        <v/>
      </c>
      <c r="BM384" s="91"/>
      <c r="BN384" s="91" t="str">
        <f>IF('SAISIE ASL'!A384=32,J384,"")</f>
        <v/>
      </c>
      <c r="BO384" s="91"/>
      <c r="BP384" s="91" t="str">
        <f>IF('SAISIE ASL'!A384=32,L384,"")</f>
        <v/>
      </c>
      <c r="BQ384" s="92"/>
      <c r="BR384" s="93"/>
      <c r="BS384" s="85"/>
      <c r="BT384" s="91" t="str">
        <f>IF('SAISIE ASL'!A384=33,H384,"")</f>
        <v/>
      </c>
      <c r="BU384" s="91"/>
      <c r="BV384" s="91" t="str">
        <f>IF('SAISIE ASL'!A384=33,J384,"")</f>
        <v/>
      </c>
      <c r="BW384" s="91"/>
      <c r="BX384" s="91" t="str">
        <f>IF('SAISIE ASL'!A384=33,L384,"")</f>
        <v/>
      </c>
      <c r="BY384" s="92"/>
      <c r="BZ384" s="93"/>
    </row>
    <row r="385" spans="1:78" ht="15" x14ac:dyDescent="0.2">
      <c r="A385">
        <f>'SAISIE ASL'!J385</f>
        <v>100</v>
      </c>
      <c r="B385">
        <f>'SAISIE ASL'!K385</f>
        <v>329</v>
      </c>
      <c r="C385" t="str">
        <f>'SAISIE ASL'!L385</f>
        <v>Au minimum 20% de la surface du golf  restent sauvages pour préserver la faune et la flore</v>
      </c>
      <c r="D385">
        <f>'SAISIE ASL'!M385</f>
        <v>1</v>
      </c>
      <c r="E385" t="str">
        <f>'SAISIE ASL'!N385</f>
        <v>OUI</v>
      </c>
      <c r="F385" s="89">
        <f>'SAISIE ASL'!M385</f>
        <v>1</v>
      </c>
      <c r="G385" s="89">
        <f>IF('SAISIE ASL'!N385="OUI",1,IF('SAISIE ASL'!N385="NON",0,IF('SAISIE ASL'!N385="Non Mesuré","",0)))</f>
        <v>1</v>
      </c>
      <c r="H385" s="89">
        <f>IF('SAISIE ASL'!N385&lt;&gt;"Non Mesuré",F385*G385,"")</f>
        <v>1</v>
      </c>
      <c r="I385" s="89"/>
      <c r="J385" s="89">
        <f>IF('SAISIE ASL'!N385="Non Mesuré",F385,0)</f>
        <v>0</v>
      </c>
      <c r="K385" s="89"/>
      <c r="L385" s="89">
        <f t="shared" si="27"/>
        <v>1</v>
      </c>
      <c r="M385" s="89"/>
      <c r="N385" s="90"/>
      <c r="O385" s="90"/>
      <c r="P385" s="91" t="str">
        <f>IF('SAISIE ASL'!G385=1,H385,"")</f>
        <v/>
      </c>
      <c r="Q385" s="91"/>
      <c r="R385" s="91" t="str">
        <f>IF('SAISIE ASL'!G385=1,J385,"")</f>
        <v/>
      </c>
      <c r="S385" s="91"/>
      <c r="T385" s="91" t="str">
        <f>IF('SAISIE ASL'!G385=1,L385,"")</f>
        <v/>
      </c>
      <c r="U385" s="92"/>
      <c r="V385" s="93"/>
      <c r="W385" s="91"/>
      <c r="X385" s="91" t="str">
        <f>IF('SAISIE ASL'!G385=2,H385,"")</f>
        <v/>
      </c>
      <c r="Y385" s="91"/>
      <c r="Z385" s="91" t="str">
        <f>IF('SAISIE ASL'!G385=2,J385,"")</f>
        <v/>
      </c>
      <c r="AA385" s="91"/>
      <c r="AB385" s="91" t="str">
        <f>IF('SAISIE ASL'!G385=2,L385,"")</f>
        <v/>
      </c>
      <c r="AC385" s="92"/>
      <c r="AD385" s="93"/>
      <c r="AE385" s="91"/>
      <c r="AF385" s="91" t="str">
        <f>IF('SAISIE ASL'!G385=3,H385,"")</f>
        <v/>
      </c>
      <c r="AG385" s="91"/>
      <c r="AH385" s="91" t="str">
        <f>IF('SAISIE ASL'!G385=3,J385,"")</f>
        <v/>
      </c>
      <c r="AI385" s="91"/>
      <c r="AJ385" s="91" t="str">
        <f>IF('SAISIE ASL'!G385=3,L385,"")</f>
        <v/>
      </c>
      <c r="AK385" s="92"/>
      <c r="AL385" s="93"/>
      <c r="AM385" s="91"/>
      <c r="AN385" s="91">
        <f>IF('SAISIE ASL'!G385=4,H385,"")</f>
        <v>1</v>
      </c>
      <c r="AO385" s="91"/>
      <c r="AP385" s="91">
        <f>IF('SAISIE ASL'!G385=4,J385,"")</f>
        <v>0</v>
      </c>
      <c r="AQ385" s="91"/>
      <c r="AR385" s="91">
        <f>IF('SAISIE ASL'!G385=4,L385,"")</f>
        <v>1</v>
      </c>
      <c r="AS385" s="92"/>
      <c r="AT385" s="93"/>
      <c r="AU385" s="89"/>
      <c r="AV385" s="91" t="str">
        <f>IF('SAISIE ASL'!G385=5,H385,"")</f>
        <v/>
      </c>
      <c r="AW385" s="91"/>
      <c r="AX385" s="91" t="str">
        <f>IF('SAISIE ASL'!G385=5,J385,"")</f>
        <v/>
      </c>
      <c r="AY385" s="91"/>
      <c r="AZ385" s="91" t="str">
        <f>IF('SAISIE ASL'!G385=5,L385,"")</f>
        <v/>
      </c>
      <c r="BA385" s="92"/>
      <c r="BB385" s="93"/>
      <c r="BC385" s="89"/>
      <c r="BD385" s="91" t="str">
        <f>IF('SAISIE ASL'!A385=31,H385,"")</f>
        <v/>
      </c>
      <c r="BE385" s="91"/>
      <c r="BF385" s="91" t="str">
        <f>IF('SAISIE ASL'!A385=31,J385,"")</f>
        <v/>
      </c>
      <c r="BG385" s="91"/>
      <c r="BH385" s="91" t="str">
        <f>IF('SAISIE ASL'!A385=31,L385,"")</f>
        <v/>
      </c>
      <c r="BI385" s="92"/>
      <c r="BJ385" s="93"/>
      <c r="BK385" s="94"/>
      <c r="BL385" s="91" t="str">
        <f>IF('SAISIE ASL'!A385=32,H385,"")</f>
        <v/>
      </c>
      <c r="BM385" s="91"/>
      <c r="BN385" s="91" t="str">
        <f>IF('SAISIE ASL'!A385=32,J385,"")</f>
        <v/>
      </c>
      <c r="BO385" s="91"/>
      <c r="BP385" s="91" t="str">
        <f>IF('SAISIE ASL'!A385=32,L385,"")</f>
        <v/>
      </c>
      <c r="BQ385" s="92"/>
      <c r="BR385" s="93"/>
      <c r="BS385" s="85"/>
      <c r="BT385" s="91" t="str">
        <f>IF('SAISIE ASL'!A385=33,H385,"")</f>
        <v/>
      </c>
      <c r="BU385" s="91"/>
      <c r="BV385" s="91" t="str">
        <f>IF('SAISIE ASL'!A385=33,J385,"")</f>
        <v/>
      </c>
      <c r="BW385" s="91"/>
      <c r="BX385" s="91" t="str">
        <f>IF('SAISIE ASL'!A385=33,L385,"")</f>
        <v/>
      </c>
      <c r="BY385" s="92"/>
      <c r="BZ385" s="93"/>
    </row>
    <row r="386" spans="1:78" ht="15" x14ac:dyDescent="0.2">
      <c r="A386">
        <f>'SAISIE ASL'!J386</f>
        <v>0</v>
      </c>
      <c r="B386" t="str">
        <f>'SAISIE ASL'!K386</f>
        <v/>
      </c>
      <c r="C386" t="str">
        <f>'SAISIE ASL'!L386</f>
        <v>Les aspects sociaux</v>
      </c>
      <c r="D386">
        <f>'SAISIE ASL'!M386</f>
        <v>0</v>
      </c>
      <c r="E386">
        <f>'SAISIE ASL'!N386</f>
        <v>0</v>
      </c>
      <c r="F386" s="85"/>
      <c r="G386" s="85"/>
      <c r="H386" s="85"/>
      <c r="I386" s="85"/>
      <c r="J386" s="85"/>
      <c r="K386" s="85"/>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85"/>
      <c r="AJ386" s="85"/>
      <c r="AK386" s="85"/>
      <c r="AL386" s="85"/>
      <c r="AM386" s="85"/>
      <c r="AN386" s="85"/>
      <c r="AO386" s="85"/>
      <c r="AP386" s="85"/>
      <c r="AQ386" s="85"/>
      <c r="AR386" s="85"/>
      <c r="AS386" s="85"/>
      <c r="AT386" s="85"/>
      <c r="AU386" s="85"/>
      <c r="AV386" s="85"/>
      <c r="AW386" s="85"/>
      <c r="AX386" s="85"/>
      <c r="AY386" s="85"/>
      <c r="AZ386" s="85"/>
      <c r="BA386" s="85"/>
      <c r="BB386" s="85"/>
      <c r="BC386" s="85"/>
      <c r="BD386" s="91" t="str">
        <f>IF('SAISIE ASL'!A386=31,H386,"")</f>
        <v/>
      </c>
      <c r="BE386" s="91"/>
      <c r="BF386" s="91" t="str">
        <f>IF('SAISIE ASL'!A386=31,J386,"")</f>
        <v/>
      </c>
      <c r="BG386" s="91"/>
      <c r="BH386" s="91" t="str">
        <f>IF('SAISIE ASL'!A386=31,L386,"")</f>
        <v/>
      </c>
      <c r="BI386" s="92"/>
      <c r="BJ386" s="93"/>
      <c r="BK386" s="94"/>
      <c r="BL386" s="91" t="str">
        <f>IF('SAISIE ASL'!A386=32,H386,"")</f>
        <v/>
      </c>
      <c r="BM386" s="91"/>
      <c r="BN386" s="91" t="str">
        <f>IF('SAISIE ASL'!A386=32,J386,"")</f>
        <v/>
      </c>
      <c r="BO386" s="91"/>
      <c r="BP386" s="91" t="str">
        <f>IF('SAISIE ASL'!A386=32,L386,"")</f>
        <v/>
      </c>
      <c r="BQ386" s="92"/>
      <c r="BR386" s="93"/>
      <c r="BS386" s="85"/>
      <c r="BT386" s="91" t="str">
        <f>IF('SAISIE ASL'!A386=33,H386,"")</f>
        <v/>
      </c>
      <c r="BU386" s="91"/>
      <c r="BV386" s="91" t="str">
        <f>IF('SAISIE ASL'!A386=33,J386,"")</f>
        <v/>
      </c>
      <c r="BW386" s="91"/>
      <c r="BX386" s="91" t="str">
        <f>IF('SAISIE ASL'!A386=33,L386,"")</f>
        <v/>
      </c>
      <c r="BY386" s="92"/>
      <c r="BZ386" s="93"/>
    </row>
    <row r="387" spans="1:78" ht="15" x14ac:dyDescent="0.2">
      <c r="A387">
        <f>'SAISIE ASL'!J387</f>
        <v>100</v>
      </c>
      <c r="B387">
        <f>'SAISIE ASL'!K387</f>
        <v>330</v>
      </c>
      <c r="C387" t="str">
        <f>'SAISIE ASL'!L387</f>
        <v>L'établissement a sensibilisé son personnel à l'accueil des personnes en situation de handicap.</v>
      </c>
      <c r="D387">
        <f>'SAISIE ASL'!M387</f>
        <v>1</v>
      </c>
      <c r="E387" t="str">
        <f>'SAISIE ASL'!N387</f>
        <v>OUI</v>
      </c>
      <c r="F387" s="89">
        <f>'SAISIE ASL'!M387</f>
        <v>1</v>
      </c>
      <c r="G387" s="89">
        <f>IF('SAISIE ASL'!N387="OUI",1,IF('SAISIE ASL'!N387="NON",0,IF('SAISIE ASL'!N387="Non Mesuré","",0)))</f>
        <v>1</v>
      </c>
      <c r="H387" s="89">
        <f>IF('SAISIE ASL'!N387&lt;&gt;"Non Mesuré",F387*G387,"")</f>
        <v>1</v>
      </c>
      <c r="I387" s="89"/>
      <c r="J387" s="89">
        <f>IF('SAISIE ASL'!N387="Non Mesuré",F387,0)</f>
        <v>0</v>
      </c>
      <c r="K387" s="89"/>
      <c r="L387" s="89">
        <f>F387-J387</f>
        <v>1</v>
      </c>
      <c r="M387" s="89"/>
      <c r="N387" s="90"/>
      <c r="O387" s="90"/>
      <c r="P387" s="91" t="str">
        <f>IF('SAISIE ASL'!G387=1,H387,"")</f>
        <v/>
      </c>
      <c r="Q387" s="91"/>
      <c r="R387" s="91" t="str">
        <f>IF('SAISIE ASL'!G387=1,J387,"")</f>
        <v/>
      </c>
      <c r="S387" s="91"/>
      <c r="T387" s="91" t="str">
        <f>IF('SAISIE ASL'!G387=1,L387,"")</f>
        <v/>
      </c>
      <c r="U387" s="92"/>
      <c r="V387" s="93"/>
      <c r="W387" s="91"/>
      <c r="X387" s="91" t="str">
        <f>IF('SAISIE ASL'!G387=2,H387,"")</f>
        <v/>
      </c>
      <c r="Y387" s="91"/>
      <c r="Z387" s="91" t="str">
        <f>IF('SAISIE ASL'!G387=2,J387,"")</f>
        <v/>
      </c>
      <c r="AA387" s="91"/>
      <c r="AB387" s="91" t="str">
        <f>IF('SAISIE ASL'!G387=2,L387,"")</f>
        <v/>
      </c>
      <c r="AC387" s="92"/>
      <c r="AD387" s="93"/>
      <c r="AE387" s="91"/>
      <c r="AF387" s="91" t="str">
        <f>IF('SAISIE ASL'!G387=3,H387,"")</f>
        <v/>
      </c>
      <c r="AG387" s="91"/>
      <c r="AH387" s="91" t="str">
        <f>IF('SAISIE ASL'!G387=3,J387,"")</f>
        <v/>
      </c>
      <c r="AI387" s="91"/>
      <c r="AJ387" s="91" t="str">
        <f>IF('SAISIE ASL'!G387=3,L387,"")</f>
        <v/>
      </c>
      <c r="AK387" s="92"/>
      <c r="AL387" s="93"/>
      <c r="AM387" s="91"/>
      <c r="AN387" s="91">
        <f>IF('SAISIE ASL'!G387=4,H387,"")</f>
        <v>1</v>
      </c>
      <c r="AO387" s="91"/>
      <c r="AP387" s="91">
        <f>IF('SAISIE ASL'!G387=4,J387,"")</f>
        <v>0</v>
      </c>
      <c r="AQ387" s="91"/>
      <c r="AR387" s="91">
        <f>IF('SAISIE ASL'!G387=4,L387,"")</f>
        <v>1</v>
      </c>
      <c r="AS387" s="92"/>
      <c r="AT387" s="93"/>
      <c r="AU387" s="89"/>
      <c r="AV387" s="91" t="str">
        <f>IF('SAISIE ASL'!G387=5,H387,"")</f>
        <v/>
      </c>
      <c r="AW387" s="91"/>
      <c r="AX387" s="91" t="str">
        <f>IF('SAISIE ASL'!G387=5,J387,"")</f>
        <v/>
      </c>
      <c r="AY387" s="91"/>
      <c r="AZ387" s="91" t="str">
        <f>IF('SAISIE ASL'!G387=5,L387,"")</f>
        <v/>
      </c>
      <c r="BA387" s="92"/>
      <c r="BB387" s="93"/>
      <c r="BC387" s="89"/>
      <c r="BD387" s="91" t="str">
        <f>IF('SAISIE ASL'!A387=31,H387,"")</f>
        <v/>
      </c>
      <c r="BE387" s="91"/>
      <c r="BF387" s="91" t="str">
        <f>IF('SAISIE ASL'!A387=31,J387,"")</f>
        <v/>
      </c>
      <c r="BG387" s="91"/>
      <c r="BH387" s="91" t="str">
        <f>IF('SAISIE ASL'!A387=31,L387,"")</f>
        <v/>
      </c>
      <c r="BI387" s="92"/>
      <c r="BJ387" s="93"/>
      <c r="BK387" s="94"/>
      <c r="BL387" s="91" t="str">
        <f>IF('SAISIE ASL'!A387=32,H387,"")</f>
        <v/>
      </c>
      <c r="BM387" s="91"/>
      <c r="BN387" s="91" t="str">
        <f>IF('SAISIE ASL'!A387=32,J387,"")</f>
        <v/>
      </c>
      <c r="BO387" s="91"/>
      <c r="BP387" s="91" t="str">
        <f>IF('SAISIE ASL'!A387=32,L387,"")</f>
        <v/>
      </c>
      <c r="BQ387" s="92"/>
      <c r="BR387" s="93"/>
      <c r="BS387" s="85"/>
      <c r="BT387" s="91" t="str">
        <f>IF('SAISIE ASL'!A387=33,H387,"")</f>
        <v/>
      </c>
      <c r="BU387" s="91"/>
      <c r="BV387" s="91" t="str">
        <f>IF('SAISIE ASL'!A387=33,J387,"")</f>
        <v/>
      </c>
      <c r="BW387" s="91"/>
      <c r="BX387" s="91" t="str">
        <f>IF('SAISIE ASL'!A387=33,L387,"")</f>
        <v/>
      </c>
      <c r="BY387" s="92"/>
      <c r="BZ387" s="93"/>
    </row>
    <row r="388" spans="1:78" ht="15" x14ac:dyDescent="0.2">
      <c r="A388">
        <f>'SAISIE ASL'!J388</f>
        <v>0</v>
      </c>
      <c r="B388" t="str">
        <f>'SAISIE ASL'!K388</f>
        <v/>
      </c>
      <c r="C388" t="str">
        <f>'SAISIE ASL'!L388</f>
        <v>11 - LE DEVELOPPEMENT DURABLE</v>
      </c>
      <c r="D388" t="str">
        <f>'SAISIE ASL'!M388</f>
        <v>Pts</v>
      </c>
      <c r="E388" t="str">
        <f>'SAISIE ASL'!N388</f>
        <v>Notation</v>
      </c>
      <c r="F388" s="89"/>
      <c r="G388" s="89"/>
      <c r="H388" s="89"/>
      <c r="I388" s="89"/>
      <c r="J388" s="89"/>
      <c r="K388" s="89"/>
      <c r="L388" s="89"/>
      <c r="M388" s="89"/>
      <c r="N388" s="90"/>
      <c r="O388" s="90"/>
      <c r="P388" s="91" t="str">
        <f>IF('SAISIE ASL'!G388=1,H388,"")</f>
        <v/>
      </c>
      <c r="Q388" s="91"/>
      <c r="R388" s="91" t="str">
        <f>IF('SAISIE ASL'!G388=1,J388,"")</f>
        <v/>
      </c>
      <c r="S388" s="91"/>
      <c r="T388" s="91" t="str">
        <f>IF('SAISIE ASL'!G388=1,L388,"")</f>
        <v/>
      </c>
      <c r="U388" s="92"/>
      <c r="V388" s="93"/>
      <c r="W388" s="91"/>
      <c r="X388" s="91" t="str">
        <f>IF('SAISIE ASL'!G388=2,H388,"")</f>
        <v/>
      </c>
      <c r="Y388" s="91"/>
      <c r="Z388" s="91" t="str">
        <f>IF('SAISIE ASL'!G388=2,J388,"")</f>
        <v/>
      </c>
      <c r="AA388" s="91"/>
      <c r="AB388" s="91" t="str">
        <f>IF('SAISIE ASL'!G388=2,L388,"")</f>
        <v/>
      </c>
      <c r="AC388" s="92"/>
      <c r="AD388" s="93"/>
      <c r="AE388" s="91"/>
      <c r="AF388" s="91" t="str">
        <f>IF('SAISIE ASL'!G388=3,H388,"")</f>
        <v/>
      </c>
      <c r="AG388" s="91"/>
      <c r="AH388" s="91" t="str">
        <f>IF('SAISIE ASL'!G388=3,J388,"")</f>
        <v/>
      </c>
      <c r="AI388" s="91"/>
      <c r="AJ388" s="91" t="str">
        <f>IF('SAISIE ASL'!G388=3,L388,"")</f>
        <v/>
      </c>
      <c r="AK388" s="92"/>
      <c r="AL388" s="93"/>
      <c r="AM388" s="91"/>
      <c r="AN388" s="91" t="str">
        <f>IF('SAISIE ASL'!G388=4,H388,"")</f>
        <v/>
      </c>
      <c r="AO388" s="91"/>
      <c r="AP388" s="91" t="str">
        <f>IF('SAISIE ASL'!G388=4,J388,"")</f>
        <v/>
      </c>
      <c r="AQ388" s="91"/>
      <c r="AR388" s="91" t="str">
        <f>IF('SAISIE ASL'!G388=4,L388,"")</f>
        <v/>
      </c>
      <c r="AS388" s="92"/>
      <c r="AT388" s="93"/>
      <c r="AU388" s="89"/>
      <c r="AV388" s="91" t="str">
        <f>IF('SAISIE ASL'!G388=5,H388,"")</f>
        <v/>
      </c>
      <c r="AW388" s="91"/>
      <c r="AX388" s="91" t="str">
        <f>IF('SAISIE ASL'!G388=5,J388,"")</f>
        <v/>
      </c>
      <c r="AY388" s="91"/>
      <c r="AZ388" s="91" t="str">
        <f>IF('SAISIE ASL'!G388=5,L388,"")</f>
        <v/>
      </c>
      <c r="BA388" s="92"/>
      <c r="BB388" s="93"/>
      <c r="BC388" s="89"/>
      <c r="BD388" s="91" t="str">
        <f>IF('SAISIE ASL'!A388=31,H388,"")</f>
        <v/>
      </c>
      <c r="BE388" s="91"/>
      <c r="BF388" s="91" t="str">
        <f>IF('SAISIE ASL'!A388=31,J388,"")</f>
        <v/>
      </c>
      <c r="BG388" s="91"/>
      <c r="BH388" s="91" t="str">
        <f>IF('SAISIE ASL'!A388=31,L388,"")</f>
        <v/>
      </c>
      <c r="BI388" s="92"/>
      <c r="BJ388" s="93"/>
      <c r="BK388" s="94"/>
      <c r="BL388" s="91" t="str">
        <f>IF('SAISIE ASL'!A388=32,H388,"")</f>
        <v/>
      </c>
      <c r="BM388" s="91"/>
      <c r="BN388" s="91" t="str">
        <f>IF('SAISIE ASL'!A388=32,J388,"")</f>
        <v/>
      </c>
      <c r="BO388" s="91"/>
      <c r="BP388" s="91" t="str">
        <f>IF('SAISIE ASL'!A388=32,L388,"")</f>
        <v/>
      </c>
      <c r="BQ388" s="92"/>
      <c r="BR388" s="93"/>
      <c r="BS388" s="85"/>
      <c r="BT388" s="91" t="str">
        <f>IF('SAISIE ASL'!A388=33,H388,"")</f>
        <v/>
      </c>
      <c r="BU388" s="91"/>
      <c r="BV388" s="91" t="str">
        <f>IF('SAISIE ASL'!A388=33,J388,"")</f>
        <v/>
      </c>
      <c r="BW388" s="91"/>
      <c r="BX388" s="91" t="str">
        <f>IF('SAISIE ASL'!A388=33,L388,"")</f>
        <v/>
      </c>
      <c r="BY388" s="92"/>
      <c r="BZ388" s="93"/>
    </row>
    <row r="389" spans="1:78" ht="15" x14ac:dyDescent="0.2">
      <c r="A389">
        <f>'SAISIE ASL'!J389</f>
        <v>0</v>
      </c>
      <c r="B389" t="str">
        <f>'SAISIE ASL'!K389</f>
        <v/>
      </c>
      <c r="C389" t="str">
        <f>'SAISIE ASL'!L389</f>
        <v>La valorisation de la région</v>
      </c>
      <c r="D389">
        <f>'SAISIE ASL'!M389</f>
        <v>0</v>
      </c>
      <c r="E389">
        <f>'SAISIE ASL'!N389</f>
        <v>0</v>
      </c>
      <c r="F389" s="85"/>
      <c r="G389" s="85"/>
      <c r="H389" s="85"/>
      <c r="I389" s="85"/>
      <c r="J389" s="85"/>
      <c r="K389" s="85"/>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c r="AM389" s="85"/>
      <c r="AN389" s="85"/>
      <c r="AO389" s="85"/>
      <c r="AP389" s="85"/>
      <c r="AQ389" s="85"/>
      <c r="AR389" s="85"/>
      <c r="AS389" s="85"/>
      <c r="AT389" s="85"/>
      <c r="AU389" s="85"/>
      <c r="AV389" s="85"/>
      <c r="AW389" s="85"/>
      <c r="AX389" s="85"/>
      <c r="AY389" s="85"/>
      <c r="AZ389" s="85"/>
      <c r="BA389" s="85"/>
      <c r="BB389" s="85"/>
      <c r="BC389" s="85"/>
      <c r="BD389" s="91" t="str">
        <f>IF('SAISIE ASL'!A389=31,H389,"")</f>
        <v/>
      </c>
      <c r="BE389" s="91"/>
      <c r="BF389" s="91" t="str">
        <f>IF('SAISIE ASL'!A389=31,J389,"")</f>
        <v/>
      </c>
      <c r="BG389" s="91"/>
      <c r="BH389" s="91" t="str">
        <f>IF('SAISIE ASL'!A389=31,L389,"")</f>
        <v/>
      </c>
      <c r="BI389" s="92"/>
      <c r="BJ389" s="93"/>
      <c r="BK389" s="94"/>
      <c r="BL389" s="91" t="str">
        <f>IF('SAISIE ASL'!A389=32,H389,"")</f>
        <v/>
      </c>
      <c r="BM389" s="91"/>
      <c r="BN389" s="91" t="str">
        <f>IF('SAISIE ASL'!A389=32,J389,"")</f>
        <v/>
      </c>
      <c r="BO389" s="91"/>
      <c r="BP389" s="91" t="str">
        <f>IF('SAISIE ASL'!A389=32,L389,"")</f>
        <v/>
      </c>
      <c r="BQ389" s="92"/>
      <c r="BR389" s="93"/>
      <c r="BS389" s="85"/>
      <c r="BT389" s="91" t="str">
        <f>IF('SAISIE ASL'!A389=33,H389,"")</f>
        <v/>
      </c>
      <c r="BU389" s="91"/>
      <c r="BV389" s="91" t="str">
        <f>IF('SAISIE ASL'!A389=33,J389,"")</f>
        <v/>
      </c>
      <c r="BW389" s="91"/>
      <c r="BX389" s="91" t="str">
        <f>IF('SAISIE ASL'!A389=33,L389,"")</f>
        <v/>
      </c>
      <c r="BY389" s="92"/>
      <c r="BZ389" s="93"/>
    </row>
    <row r="390" spans="1:78" ht="15" x14ac:dyDescent="0.2">
      <c r="A390">
        <f>'SAISIE ASL'!J390</f>
        <v>100</v>
      </c>
      <c r="B390">
        <f>'SAISIE ASL'!K390</f>
        <v>331</v>
      </c>
      <c r="C390" t="str">
        <f>'SAISIE ASL'!L390</f>
        <v>L'établissement privilégie des produits issus de la production locale (collation/pique-nique)</v>
      </c>
      <c r="D390">
        <f>'SAISIE ASL'!M390</f>
        <v>3</v>
      </c>
      <c r="E390" t="str">
        <f>'SAISIE ASL'!N390</f>
        <v>OUI</v>
      </c>
      <c r="F390" s="89">
        <f>'SAISIE ASL'!M390</f>
        <v>3</v>
      </c>
      <c r="G390" s="89">
        <f>IF('SAISIE ASL'!N390="OUI",1,IF('SAISIE ASL'!N390="NON",0,IF('SAISIE ASL'!N390="Non Mesuré","",0)))</f>
        <v>1</v>
      </c>
      <c r="H390" s="89">
        <f>IF('SAISIE ASL'!N390&lt;&gt;"Non Mesuré",F390*G390,"")</f>
        <v>3</v>
      </c>
      <c r="I390" s="89"/>
      <c r="J390" s="89">
        <f>IF('SAISIE ASL'!N390="Non Mesuré",F390,0)</f>
        <v>0</v>
      </c>
      <c r="K390" s="89"/>
      <c r="L390" s="89">
        <f t="shared" ref="L390:L398" si="28">F390-J390</f>
        <v>3</v>
      </c>
      <c r="M390" s="89"/>
      <c r="N390" s="90"/>
      <c r="O390" s="90"/>
      <c r="P390" s="91" t="str">
        <f>IF('SAISIE ASL'!G390=1,H390,"")</f>
        <v/>
      </c>
      <c r="Q390" s="91"/>
      <c r="R390" s="91" t="str">
        <f>IF('SAISIE ASL'!G390=1,J390,"")</f>
        <v/>
      </c>
      <c r="S390" s="91"/>
      <c r="T390" s="91" t="str">
        <f>IF('SAISIE ASL'!G390=1,L390,"")</f>
        <v/>
      </c>
      <c r="U390" s="92"/>
      <c r="V390" s="93"/>
      <c r="W390" s="91"/>
      <c r="X390" s="91" t="str">
        <f>IF('SAISIE ASL'!G390=2,H390,"")</f>
        <v/>
      </c>
      <c r="Y390" s="91"/>
      <c r="Z390" s="91" t="str">
        <f>IF('SAISIE ASL'!G390=2,J390,"")</f>
        <v/>
      </c>
      <c r="AA390" s="91"/>
      <c r="AB390" s="91" t="str">
        <f>IF('SAISIE ASL'!G390=2,L390,"")</f>
        <v/>
      </c>
      <c r="AC390" s="92"/>
      <c r="AD390" s="93"/>
      <c r="AE390" s="91"/>
      <c r="AF390" s="91" t="str">
        <f>IF('SAISIE ASL'!G390=3,H390,"")</f>
        <v/>
      </c>
      <c r="AG390" s="91"/>
      <c r="AH390" s="91" t="str">
        <f>IF('SAISIE ASL'!G390=3,J390,"")</f>
        <v/>
      </c>
      <c r="AI390" s="91"/>
      <c r="AJ390" s="91" t="str">
        <f>IF('SAISIE ASL'!G390=3,L390,"")</f>
        <v/>
      </c>
      <c r="AK390" s="92"/>
      <c r="AL390" s="93"/>
      <c r="AM390" s="91"/>
      <c r="AN390" s="91">
        <f>IF('SAISIE ASL'!G390=4,H390,"")</f>
        <v>3</v>
      </c>
      <c r="AO390" s="91"/>
      <c r="AP390" s="91">
        <f>IF('SAISIE ASL'!G390=4,J390,"")</f>
        <v>0</v>
      </c>
      <c r="AQ390" s="91"/>
      <c r="AR390" s="91">
        <f>IF('SAISIE ASL'!G390=4,L390,"")</f>
        <v>3</v>
      </c>
      <c r="AS390" s="92"/>
      <c r="AT390" s="93"/>
      <c r="AU390" s="89"/>
      <c r="AV390" s="91" t="str">
        <f>IF('SAISIE ASL'!G390=5,H390,"")</f>
        <v/>
      </c>
      <c r="AW390" s="91"/>
      <c r="AX390" s="91" t="str">
        <f>IF('SAISIE ASL'!G390=5,J390,"")</f>
        <v/>
      </c>
      <c r="AY390" s="91"/>
      <c r="AZ390" s="91" t="str">
        <f>IF('SAISIE ASL'!G390=5,L390,"")</f>
        <v/>
      </c>
      <c r="BA390" s="92"/>
      <c r="BB390" s="93"/>
      <c r="BC390" s="89"/>
      <c r="BD390" s="91" t="str">
        <f>IF('SAISIE ASL'!A390=31,H390,"")</f>
        <v/>
      </c>
      <c r="BE390" s="91"/>
      <c r="BF390" s="91" t="str">
        <f>IF('SAISIE ASL'!A390=31,J390,"")</f>
        <v/>
      </c>
      <c r="BG390" s="91"/>
      <c r="BH390" s="91" t="str">
        <f>IF('SAISIE ASL'!A390=31,L390,"")</f>
        <v/>
      </c>
      <c r="BI390" s="92"/>
      <c r="BJ390" s="93"/>
      <c r="BK390" s="94"/>
      <c r="BL390" s="91" t="str">
        <f>IF('SAISIE ASL'!A390=32,H390,"")</f>
        <v/>
      </c>
      <c r="BM390" s="91"/>
      <c r="BN390" s="91" t="str">
        <f>IF('SAISIE ASL'!A390=32,J390,"")</f>
        <v/>
      </c>
      <c r="BO390" s="91"/>
      <c r="BP390" s="91" t="str">
        <f>IF('SAISIE ASL'!A390=32,L390,"")</f>
        <v/>
      </c>
      <c r="BQ390" s="92"/>
      <c r="BR390" s="93"/>
      <c r="BS390" s="85"/>
      <c r="BT390" s="91" t="str">
        <f>IF('SAISIE ASL'!A390=33,H390,"")</f>
        <v/>
      </c>
      <c r="BU390" s="91"/>
      <c r="BV390" s="91" t="str">
        <f>IF('SAISIE ASL'!A390=33,J390,"")</f>
        <v/>
      </c>
      <c r="BW390" s="91"/>
      <c r="BX390" s="91" t="str">
        <f>IF('SAISIE ASL'!A390=33,L390,"")</f>
        <v/>
      </c>
      <c r="BY390" s="92"/>
      <c r="BZ390" s="93"/>
    </row>
    <row r="391" spans="1:78" ht="15" x14ac:dyDescent="0.2">
      <c r="A391">
        <f>'SAISIE ASL'!J391</f>
        <v>100</v>
      </c>
      <c r="B391">
        <f>'SAISIE ASL'!K391</f>
        <v>332</v>
      </c>
      <c r="C391" t="str">
        <f>'SAISIE ASL'!L391</f>
        <v>Présence d'informations touristiques locales.</v>
      </c>
      <c r="D391">
        <f>'SAISIE ASL'!M391</f>
        <v>3</v>
      </c>
      <c r="E391" t="str">
        <f>'SAISIE ASL'!N391</f>
        <v>OUI</v>
      </c>
      <c r="F391" s="89">
        <f>'SAISIE ASL'!M391</f>
        <v>3</v>
      </c>
      <c r="G391" s="89">
        <f>IF('SAISIE ASL'!N391="OUI",1,IF('SAISIE ASL'!N391="NON",0,IF('SAISIE ASL'!N391="Non Mesuré","",0)))</f>
        <v>1</v>
      </c>
      <c r="H391" s="89">
        <f>IF('SAISIE ASL'!N391&lt;&gt;"Non Mesuré",F391*G391,"")</f>
        <v>3</v>
      </c>
      <c r="I391" s="89"/>
      <c r="J391" s="89">
        <f>IF('SAISIE ASL'!N391="Non Mesuré",F391,0)</f>
        <v>0</v>
      </c>
      <c r="K391" s="89"/>
      <c r="L391" s="89">
        <f t="shared" si="28"/>
        <v>3</v>
      </c>
      <c r="M391" s="89"/>
      <c r="N391" s="90"/>
      <c r="O391" s="90"/>
      <c r="P391" s="91" t="str">
        <f>IF('SAISIE ASL'!G391=1,H391,"")</f>
        <v/>
      </c>
      <c r="Q391" s="91"/>
      <c r="R391" s="91" t="str">
        <f>IF('SAISIE ASL'!G391=1,J391,"")</f>
        <v/>
      </c>
      <c r="S391" s="91"/>
      <c r="T391" s="91" t="str">
        <f>IF('SAISIE ASL'!G391=1,L391,"")</f>
        <v/>
      </c>
      <c r="U391" s="92"/>
      <c r="V391" s="93"/>
      <c r="W391" s="91"/>
      <c r="X391" s="91" t="str">
        <f>IF('SAISIE ASL'!G391=2,H391,"")</f>
        <v/>
      </c>
      <c r="Y391" s="91"/>
      <c r="Z391" s="91" t="str">
        <f>IF('SAISIE ASL'!G391=2,J391,"")</f>
        <v/>
      </c>
      <c r="AA391" s="91"/>
      <c r="AB391" s="91" t="str">
        <f>IF('SAISIE ASL'!G391=2,L391,"")</f>
        <v/>
      </c>
      <c r="AC391" s="92"/>
      <c r="AD391" s="93"/>
      <c r="AE391" s="91"/>
      <c r="AF391" s="91" t="str">
        <f>IF('SAISIE ASL'!G391=3,H391,"")</f>
        <v/>
      </c>
      <c r="AG391" s="91"/>
      <c r="AH391" s="91" t="str">
        <f>IF('SAISIE ASL'!G391=3,J391,"")</f>
        <v/>
      </c>
      <c r="AI391" s="91"/>
      <c r="AJ391" s="91" t="str">
        <f>IF('SAISIE ASL'!G391=3,L391,"")</f>
        <v/>
      </c>
      <c r="AK391" s="92"/>
      <c r="AL391" s="93"/>
      <c r="AM391" s="91"/>
      <c r="AN391" s="91">
        <f>IF('SAISIE ASL'!G391=4,H391,"")</f>
        <v>3</v>
      </c>
      <c r="AO391" s="91"/>
      <c r="AP391" s="91">
        <f>IF('SAISIE ASL'!G391=4,J391,"")</f>
        <v>0</v>
      </c>
      <c r="AQ391" s="91"/>
      <c r="AR391" s="91">
        <f>IF('SAISIE ASL'!G391=4,L391,"")</f>
        <v>3</v>
      </c>
      <c r="AS391" s="92"/>
      <c r="AT391" s="93"/>
      <c r="AU391" s="89"/>
      <c r="AV391" s="91" t="str">
        <f>IF('SAISIE ASL'!G391=5,H391,"")</f>
        <v/>
      </c>
      <c r="AW391" s="91"/>
      <c r="AX391" s="91" t="str">
        <f>IF('SAISIE ASL'!G391=5,J391,"")</f>
        <v/>
      </c>
      <c r="AY391" s="91"/>
      <c r="AZ391" s="91" t="str">
        <f>IF('SAISIE ASL'!G391=5,L391,"")</f>
        <v/>
      </c>
      <c r="BA391" s="92"/>
      <c r="BB391" s="93"/>
      <c r="BC391" s="89"/>
      <c r="BD391" s="91" t="str">
        <f>IF('SAISIE ASL'!A391=31,H391,"")</f>
        <v/>
      </c>
      <c r="BE391" s="91"/>
      <c r="BF391" s="91" t="str">
        <f>IF('SAISIE ASL'!A391=31,J391,"")</f>
        <v/>
      </c>
      <c r="BG391" s="91"/>
      <c r="BH391" s="91" t="str">
        <f>IF('SAISIE ASL'!A391=31,L391,"")</f>
        <v/>
      </c>
      <c r="BI391" s="92"/>
      <c r="BJ391" s="93"/>
      <c r="BK391" s="94"/>
      <c r="BL391" s="91" t="str">
        <f>IF('SAISIE ASL'!A391=32,H391,"")</f>
        <v/>
      </c>
      <c r="BM391" s="91"/>
      <c r="BN391" s="91" t="str">
        <f>IF('SAISIE ASL'!A391=32,J391,"")</f>
        <v/>
      </c>
      <c r="BO391" s="91"/>
      <c r="BP391" s="91" t="str">
        <f>IF('SAISIE ASL'!A391=32,L391,"")</f>
        <v/>
      </c>
      <c r="BQ391" s="92"/>
      <c r="BR391" s="93"/>
      <c r="BS391" s="85"/>
      <c r="BT391" s="91" t="str">
        <f>IF('SAISIE ASL'!A391=33,H391,"")</f>
        <v/>
      </c>
      <c r="BU391" s="91"/>
      <c r="BV391" s="91" t="str">
        <f>IF('SAISIE ASL'!A391=33,J391,"")</f>
        <v/>
      </c>
      <c r="BW391" s="91"/>
      <c r="BX391" s="91" t="str">
        <f>IF('SAISIE ASL'!A391=33,L391,"")</f>
        <v/>
      </c>
      <c r="BY391" s="92"/>
      <c r="BZ391" s="93"/>
    </row>
    <row r="392" spans="1:78" ht="15" x14ac:dyDescent="0.2">
      <c r="A392">
        <f>'SAISIE ASL'!J392</f>
        <v>100</v>
      </c>
      <c r="B392">
        <f>'SAISIE ASL'!K392</f>
        <v>333</v>
      </c>
      <c r="C392" t="str">
        <f>'SAISIE ASL'!L392</f>
        <v>L'établissement a mis en place une action de valorisation du territoire.</v>
      </c>
      <c r="D392">
        <f>'SAISIE ASL'!M392</f>
        <v>3</v>
      </c>
      <c r="E392" t="str">
        <f>'SAISIE ASL'!N392</f>
        <v>OUI</v>
      </c>
      <c r="F392" s="89">
        <f>'SAISIE ASL'!M392</f>
        <v>3</v>
      </c>
      <c r="G392" s="89">
        <f>IF('SAISIE ASL'!N392="OUI",1,IF('SAISIE ASL'!N392="NON",0,IF('SAISIE ASL'!N392="Non Mesuré","",0)))</f>
        <v>1</v>
      </c>
      <c r="H392" s="89">
        <f>IF('SAISIE ASL'!N392&lt;&gt;"Non Mesuré",F392*G392,"")</f>
        <v>3</v>
      </c>
      <c r="I392" s="89"/>
      <c r="J392" s="89">
        <f>IF('SAISIE ASL'!N392="Non Mesuré",F392,0)</f>
        <v>0</v>
      </c>
      <c r="K392" s="89"/>
      <c r="L392" s="89">
        <f t="shared" si="28"/>
        <v>3</v>
      </c>
      <c r="M392" s="89"/>
      <c r="N392" s="90"/>
      <c r="O392" s="90"/>
      <c r="P392" s="91" t="str">
        <f>IF('SAISIE ASL'!G392=1,H392,"")</f>
        <v/>
      </c>
      <c r="Q392" s="91"/>
      <c r="R392" s="91" t="str">
        <f>IF('SAISIE ASL'!G392=1,J392,"")</f>
        <v/>
      </c>
      <c r="S392" s="91"/>
      <c r="T392" s="91" t="str">
        <f>IF('SAISIE ASL'!G392=1,L392,"")</f>
        <v/>
      </c>
      <c r="U392" s="92"/>
      <c r="V392" s="93"/>
      <c r="W392" s="91"/>
      <c r="X392" s="91" t="str">
        <f>IF('SAISIE ASL'!G392=2,H392,"")</f>
        <v/>
      </c>
      <c r="Y392" s="91"/>
      <c r="Z392" s="91" t="str">
        <f>IF('SAISIE ASL'!G392=2,J392,"")</f>
        <v/>
      </c>
      <c r="AA392" s="91"/>
      <c r="AB392" s="91" t="str">
        <f>IF('SAISIE ASL'!G392=2,L392,"")</f>
        <v/>
      </c>
      <c r="AC392" s="92"/>
      <c r="AD392" s="93"/>
      <c r="AE392" s="91"/>
      <c r="AF392" s="91" t="str">
        <f>IF('SAISIE ASL'!G392=3,H392,"")</f>
        <v/>
      </c>
      <c r="AG392" s="91"/>
      <c r="AH392" s="91" t="str">
        <f>IF('SAISIE ASL'!G392=3,J392,"")</f>
        <v/>
      </c>
      <c r="AI392" s="91"/>
      <c r="AJ392" s="91" t="str">
        <f>IF('SAISIE ASL'!G392=3,L392,"")</f>
        <v/>
      </c>
      <c r="AK392" s="92"/>
      <c r="AL392" s="93"/>
      <c r="AM392" s="91"/>
      <c r="AN392" s="91">
        <f>IF('SAISIE ASL'!G392=4,H392,"")</f>
        <v>3</v>
      </c>
      <c r="AO392" s="91"/>
      <c r="AP392" s="91">
        <f>IF('SAISIE ASL'!G392=4,J392,"")</f>
        <v>0</v>
      </c>
      <c r="AQ392" s="91"/>
      <c r="AR392" s="91">
        <f>IF('SAISIE ASL'!G392=4,L392,"")</f>
        <v>3</v>
      </c>
      <c r="AS392" s="92"/>
      <c r="AT392" s="93"/>
      <c r="AU392" s="89"/>
      <c r="AV392" s="91" t="str">
        <f>IF('SAISIE ASL'!G392=5,H392,"")</f>
        <v/>
      </c>
      <c r="AW392" s="91"/>
      <c r="AX392" s="91" t="str">
        <f>IF('SAISIE ASL'!G392=5,J392,"")</f>
        <v/>
      </c>
      <c r="AY392" s="91"/>
      <c r="AZ392" s="91" t="str">
        <f>IF('SAISIE ASL'!G392=5,L392,"")</f>
        <v/>
      </c>
      <c r="BA392" s="92"/>
      <c r="BB392" s="93"/>
      <c r="BC392" s="89"/>
      <c r="BD392" s="91" t="str">
        <f>IF('SAISIE ASL'!A392=31,H392,"")</f>
        <v/>
      </c>
      <c r="BE392" s="91"/>
      <c r="BF392" s="91" t="str">
        <f>IF('SAISIE ASL'!A392=31,J392,"")</f>
        <v/>
      </c>
      <c r="BG392" s="91"/>
      <c r="BH392" s="91" t="str">
        <f>IF('SAISIE ASL'!A392=31,L392,"")</f>
        <v/>
      </c>
      <c r="BI392" s="92"/>
      <c r="BJ392" s="93"/>
      <c r="BK392" s="94"/>
      <c r="BL392" s="91" t="str">
        <f>IF('SAISIE ASL'!A392=32,H392,"")</f>
        <v/>
      </c>
      <c r="BM392" s="91"/>
      <c r="BN392" s="91" t="str">
        <f>IF('SAISIE ASL'!A392=32,J392,"")</f>
        <v/>
      </c>
      <c r="BO392" s="91"/>
      <c r="BP392" s="91" t="str">
        <f>IF('SAISIE ASL'!A392=32,L392,"")</f>
        <v/>
      </c>
      <c r="BQ392" s="92"/>
      <c r="BR392" s="93"/>
      <c r="BS392" s="85"/>
      <c r="BT392" s="91" t="str">
        <f>IF('SAISIE ASL'!A392=33,H392,"")</f>
        <v/>
      </c>
      <c r="BU392" s="91"/>
      <c r="BV392" s="91" t="str">
        <f>IF('SAISIE ASL'!A392=33,J392,"")</f>
        <v/>
      </c>
      <c r="BW392" s="91"/>
      <c r="BX392" s="91" t="str">
        <f>IF('SAISIE ASL'!A392=33,L392,"")</f>
        <v/>
      </c>
      <c r="BY392" s="92"/>
      <c r="BZ392" s="93"/>
    </row>
    <row r="393" spans="1:78" ht="15" x14ac:dyDescent="0.2">
      <c r="A393">
        <f>'SAISIE ASL'!J393</f>
        <v>100</v>
      </c>
      <c r="B393">
        <f>'SAISIE ASL'!K393</f>
        <v>334</v>
      </c>
      <c r="C393" t="str">
        <f>'SAISIE ASL'!L393</f>
        <v>Le personnel peut conseiller le client pour des visites ou des activités touristiques.</v>
      </c>
      <c r="D393">
        <f>'SAISIE ASL'!M393</f>
        <v>3</v>
      </c>
      <c r="E393" t="str">
        <f>'SAISIE ASL'!N393</f>
        <v>OUI</v>
      </c>
      <c r="F393" s="89">
        <f>'SAISIE ASL'!M393</f>
        <v>3</v>
      </c>
      <c r="G393" s="89">
        <f>IF('SAISIE ASL'!N393="OUI",1,IF('SAISIE ASL'!N393="NON",0,IF('SAISIE ASL'!N393="Non Mesuré","",0)))</f>
        <v>1</v>
      </c>
      <c r="H393" s="89">
        <f>IF('SAISIE ASL'!N393&lt;&gt;"Non Mesuré",F393*G393,"")</f>
        <v>3</v>
      </c>
      <c r="I393" s="89"/>
      <c r="J393" s="89">
        <f>IF('SAISIE ASL'!N393="Non Mesuré",F393,0)</f>
        <v>0</v>
      </c>
      <c r="K393" s="89"/>
      <c r="L393" s="89">
        <f t="shared" si="28"/>
        <v>3</v>
      </c>
      <c r="M393" s="89"/>
      <c r="N393" s="90"/>
      <c r="O393" s="90"/>
      <c r="P393" s="91" t="str">
        <f>IF('SAISIE ASL'!G393=1,H393,"")</f>
        <v/>
      </c>
      <c r="Q393" s="91"/>
      <c r="R393" s="91" t="str">
        <f>IF('SAISIE ASL'!G393=1,J393,"")</f>
        <v/>
      </c>
      <c r="S393" s="91"/>
      <c r="T393" s="91" t="str">
        <f>IF('SAISIE ASL'!G393=1,L393,"")</f>
        <v/>
      </c>
      <c r="U393" s="92"/>
      <c r="V393" s="93"/>
      <c r="W393" s="91"/>
      <c r="X393" s="91" t="str">
        <f>IF('SAISIE ASL'!G393=2,H393,"")</f>
        <v/>
      </c>
      <c r="Y393" s="91"/>
      <c r="Z393" s="91" t="str">
        <f>IF('SAISIE ASL'!G393=2,J393,"")</f>
        <v/>
      </c>
      <c r="AA393" s="91"/>
      <c r="AB393" s="91" t="str">
        <f>IF('SAISIE ASL'!G393=2,L393,"")</f>
        <v/>
      </c>
      <c r="AC393" s="92"/>
      <c r="AD393" s="93"/>
      <c r="AE393" s="91"/>
      <c r="AF393" s="91" t="str">
        <f>IF('SAISIE ASL'!G393=3,H393,"")</f>
        <v/>
      </c>
      <c r="AG393" s="91"/>
      <c r="AH393" s="91" t="str">
        <f>IF('SAISIE ASL'!G393=3,J393,"")</f>
        <v/>
      </c>
      <c r="AI393" s="91"/>
      <c r="AJ393" s="91" t="str">
        <f>IF('SAISIE ASL'!G393=3,L393,"")</f>
        <v/>
      </c>
      <c r="AK393" s="92"/>
      <c r="AL393" s="93"/>
      <c r="AM393" s="91"/>
      <c r="AN393" s="91">
        <f>IF('SAISIE ASL'!G393=4,H393,"")</f>
        <v>3</v>
      </c>
      <c r="AO393" s="91"/>
      <c r="AP393" s="91">
        <f>IF('SAISIE ASL'!G393=4,J393,"")</f>
        <v>0</v>
      </c>
      <c r="AQ393" s="91"/>
      <c r="AR393" s="91">
        <f>IF('SAISIE ASL'!G393=4,L393,"")</f>
        <v>3</v>
      </c>
      <c r="AS393" s="92"/>
      <c r="AT393" s="93"/>
      <c r="AU393" s="89"/>
      <c r="AV393" s="91" t="str">
        <f>IF('SAISIE ASL'!G393=5,H393,"")</f>
        <v/>
      </c>
      <c r="AW393" s="91"/>
      <c r="AX393" s="91" t="str">
        <f>IF('SAISIE ASL'!G393=5,J393,"")</f>
        <v/>
      </c>
      <c r="AY393" s="91"/>
      <c r="AZ393" s="91" t="str">
        <f>IF('SAISIE ASL'!G393=5,L393,"")</f>
        <v/>
      </c>
      <c r="BA393" s="92"/>
      <c r="BB393" s="93"/>
      <c r="BC393" s="89"/>
      <c r="BD393" s="91" t="str">
        <f>IF('SAISIE ASL'!A393=31,H393,"")</f>
        <v/>
      </c>
      <c r="BE393" s="91"/>
      <c r="BF393" s="91" t="str">
        <f>IF('SAISIE ASL'!A393=31,J393,"")</f>
        <v/>
      </c>
      <c r="BG393" s="91"/>
      <c r="BH393" s="91" t="str">
        <f>IF('SAISIE ASL'!A393=31,L393,"")</f>
        <v/>
      </c>
      <c r="BI393" s="92"/>
      <c r="BJ393" s="93"/>
      <c r="BK393" s="94"/>
      <c r="BL393" s="91" t="str">
        <f>IF('SAISIE ASL'!A393=32,H393,"")</f>
        <v/>
      </c>
      <c r="BM393" s="91"/>
      <c r="BN393" s="91" t="str">
        <f>IF('SAISIE ASL'!A393=32,J393,"")</f>
        <v/>
      </c>
      <c r="BO393" s="91"/>
      <c r="BP393" s="91" t="str">
        <f>IF('SAISIE ASL'!A393=32,L393,"")</f>
        <v/>
      </c>
      <c r="BQ393" s="92"/>
      <c r="BR393" s="93"/>
      <c r="BS393" s="85"/>
      <c r="BT393" s="91" t="str">
        <f>IF('SAISIE ASL'!A393=33,H393,"")</f>
        <v/>
      </c>
      <c r="BU393" s="91"/>
      <c r="BV393" s="91" t="str">
        <f>IF('SAISIE ASL'!A393=33,J393,"")</f>
        <v/>
      </c>
      <c r="BW393" s="91"/>
      <c r="BX393" s="91" t="str">
        <f>IF('SAISIE ASL'!A393=33,L393,"")</f>
        <v/>
      </c>
      <c r="BY393" s="92"/>
      <c r="BZ393" s="93"/>
    </row>
    <row r="394" spans="1:78" ht="15" x14ac:dyDescent="0.2">
      <c r="A394">
        <f>'SAISIE ASL'!J394</f>
        <v>100</v>
      </c>
      <c r="B394">
        <f>'SAISIE ASL'!K394</f>
        <v>335</v>
      </c>
      <c r="C394" t="str">
        <f>'SAISIE ASL'!L394</f>
        <v>Les coordonnées et les horaires des services de proximité peuvent être communiqués au client.</v>
      </c>
      <c r="D394">
        <f>'SAISIE ASL'!M394</f>
        <v>1</v>
      </c>
      <c r="E394" t="str">
        <f>'SAISIE ASL'!N394</f>
        <v>OUI</v>
      </c>
      <c r="F394" s="89">
        <f>'SAISIE ASL'!M394</f>
        <v>1</v>
      </c>
      <c r="G394" s="89">
        <f>IF('SAISIE ASL'!N394="OUI",1,IF('SAISIE ASL'!N394="NON",0,IF('SAISIE ASL'!N394="Non Mesuré","",0)))</f>
        <v>1</v>
      </c>
      <c r="H394" s="89">
        <f>IF('SAISIE ASL'!N394&lt;&gt;"Non Mesuré",F394*G394,"")</f>
        <v>1</v>
      </c>
      <c r="I394" s="89"/>
      <c r="J394" s="89">
        <f>IF('SAISIE ASL'!N394="Non Mesuré",F394,0)</f>
        <v>0</v>
      </c>
      <c r="K394" s="89"/>
      <c r="L394" s="89">
        <f t="shared" si="28"/>
        <v>1</v>
      </c>
      <c r="M394" s="89"/>
      <c r="N394" s="90"/>
      <c r="O394" s="90"/>
      <c r="P394" s="91" t="str">
        <f>IF('SAISIE ASL'!G394=1,H394,"")</f>
        <v/>
      </c>
      <c r="Q394" s="91"/>
      <c r="R394" s="91" t="str">
        <f>IF('SAISIE ASL'!G394=1,J394,"")</f>
        <v/>
      </c>
      <c r="S394" s="91"/>
      <c r="T394" s="91" t="str">
        <f>IF('SAISIE ASL'!G394=1,L394,"")</f>
        <v/>
      </c>
      <c r="U394" s="92"/>
      <c r="V394" s="93"/>
      <c r="W394" s="91"/>
      <c r="X394" s="91" t="str">
        <f>IF('SAISIE ASL'!G394=2,H394,"")</f>
        <v/>
      </c>
      <c r="Y394" s="91"/>
      <c r="Z394" s="91" t="str">
        <f>IF('SAISIE ASL'!G394=2,J394,"")</f>
        <v/>
      </c>
      <c r="AA394" s="91"/>
      <c r="AB394" s="91" t="str">
        <f>IF('SAISIE ASL'!G394=2,L394,"")</f>
        <v/>
      </c>
      <c r="AC394" s="92"/>
      <c r="AD394" s="93"/>
      <c r="AE394" s="91"/>
      <c r="AF394" s="91" t="str">
        <f>IF('SAISIE ASL'!G394=3,H394,"")</f>
        <v/>
      </c>
      <c r="AG394" s="91"/>
      <c r="AH394" s="91" t="str">
        <f>IF('SAISIE ASL'!G394=3,J394,"")</f>
        <v/>
      </c>
      <c r="AI394" s="91"/>
      <c r="AJ394" s="91" t="str">
        <f>IF('SAISIE ASL'!G394=3,L394,"")</f>
        <v/>
      </c>
      <c r="AK394" s="92"/>
      <c r="AL394" s="93"/>
      <c r="AM394" s="91"/>
      <c r="AN394" s="91">
        <f>IF('SAISIE ASL'!G394=4,H394,"")</f>
        <v>1</v>
      </c>
      <c r="AO394" s="91"/>
      <c r="AP394" s="91">
        <f>IF('SAISIE ASL'!G394=4,J394,"")</f>
        <v>0</v>
      </c>
      <c r="AQ394" s="91"/>
      <c r="AR394" s="91">
        <f>IF('SAISIE ASL'!G394=4,L394,"")</f>
        <v>1</v>
      </c>
      <c r="AS394" s="92"/>
      <c r="AT394" s="93"/>
      <c r="AU394" s="89"/>
      <c r="AV394" s="91" t="str">
        <f>IF('SAISIE ASL'!G394=5,H394,"")</f>
        <v/>
      </c>
      <c r="AW394" s="91"/>
      <c r="AX394" s="91" t="str">
        <f>IF('SAISIE ASL'!G394=5,J394,"")</f>
        <v/>
      </c>
      <c r="AY394" s="91"/>
      <c r="AZ394" s="91" t="str">
        <f>IF('SAISIE ASL'!G394=5,L394,"")</f>
        <v/>
      </c>
      <c r="BA394" s="92"/>
      <c r="BB394" s="93"/>
      <c r="BC394" s="89"/>
      <c r="BD394" s="91" t="str">
        <f>IF('SAISIE ASL'!A394=31,H394,"")</f>
        <v/>
      </c>
      <c r="BE394" s="91"/>
      <c r="BF394" s="91" t="str">
        <f>IF('SAISIE ASL'!A394=31,J394,"")</f>
        <v/>
      </c>
      <c r="BG394" s="91"/>
      <c r="BH394" s="91" t="str">
        <f>IF('SAISIE ASL'!A394=31,L394,"")</f>
        <v/>
      </c>
      <c r="BI394" s="92"/>
      <c r="BJ394" s="93"/>
      <c r="BK394" s="94"/>
      <c r="BL394" s="91" t="str">
        <f>IF('SAISIE ASL'!A394=32,H394,"")</f>
        <v/>
      </c>
      <c r="BM394" s="91"/>
      <c r="BN394" s="91" t="str">
        <f>IF('SAISIE ASL'!A394=32,J394,"")</f>
        <v/>
      </c>
      <c r="BO394" s="91"/>
      <c r="BP394" s="91" t="str">
        <f>IF('SAISIE ASL'!A394=32,L394,"")</f>
        <v/>
      </c>
      <c r="BQ394" s="92"/>
      <c r="BR394" s="93"/>
      <c r="BS394" s="85"/>
      <c r="BT394" s="91" t="str">
        <f>IF('SAISIE ASL'!A394=33,H394,"")</f>
        <v/>
      </c>
      <c r="BU394" s="91"/>
      <c r="BV394" s="91" t="str">
        <f>IF('SAISIE ASL'!A394=33,J394,"")</f>
        <v/>
      </c>
      <c r="BW394" s="91"/>
      <c r="BX394" s="91" t="str">
        <f>IF('SAISIE ASL'!A394=33,L394,"")</f>
        <v/>
      </c>
      <c r="BY394" s="92"/>
      <c r="BZ394" s="93"/>
    </row>
    <row r="395" spans="1:78" ht="15" x14ac:dyDescent="0.2">
      <c r="A395">
        <f>'SAISIE ASL'!J395</f>
        <v>100</v>
      </c>
      <c r="B395">
        <f>'SAISIE ASL'!K395</f>
        <v>336</v>
      </c>
      <c r="C395" t="str">
        <f>'SAISIE ASL'!L395</f>
        <v>L'exploitant a noué des relations partenariales avec d'autres prestataires pour proposer leurs services à ses clients : hôtels, activités…</v>
      </c>
      <c r="D395">
        <f>'SAISIE ASL'!M395</f>
        <v>1</v>
      </c>
      <c r="E395" t="str">
        <f>'SAISIE ASL'!N395</f>
        <v>OUI</v>
      </c>
      <c r="F395" s="89">
        <f>'SAISIE ASL'!M395</f>
        <v>1</v>
      </c>
      <c r="G395" s="89">
        <f>IF('SAISIE ASL'!N395="OUI",1,IF('SAISIE ASL'!N395="NON",0,IF('SAISIE ASL'!N395="Non Mesuré","",0)))</f>
        <v>1</v>
      </c>
      <c r="H395" s="89">
        <f>IF('SAISIE ASL'!N395&lt;&gt;"Non Mesuré",F395*G395,"")</f>
        <v>1</v>
      </c>
      <c r="I395" s="89"/>
      <c r="J395" s="89">
        <f>IF('SAISIE ASL'!N395="Non Mesuré",F395,0)</f>
        <v>0</v>
      </c>
      <c r="K395" s="89"/>
      <c r="L395" s="89">
        <f t="shared" si="28"/>
        <v>1</v>
      </c>
      <c r="M395" s="89"/>
      <c r="N395" s="90"/>
      <c r="O395" s="90"/>
      <c r="P395" s="91" t="str">
        <f>IF('SAISIE ASL'!G395=1,H395,"")</f>
        <v/>
      </c>
      <c r="Q395" s="91"/>
      <c r="R395" s="91" t="str">
        <f>IF('SAISIE ASL'!G395=1,J395,"")</f>
        <v/>
      </c>
      <c r="S395" s="91"/>
      <c r="T395" s="91" t="str">
        <f>IF('SAISIE ASL'!G395=1,L395,"")</f>
        <v/>
      </c>
      <c r="U395" s="92"/>
      <c r="V395" s="93"/>
      <c r="W395" s="91"/>
      <c r="X395" s="91" t="str">
        <f>IF('SAISIE ASL'!G395=2,H395,"")</f>
        <v/>
      </c>
      <c r="Y395" s="91"/>
      <c r="Z395" s="91" t="str">
        <f>IF('SAISIE ASL'!G395=2,J395,"")</f>
        <v/>
      </c>
      <c r="AA395" s="91"/>
      <c r="AB395" s="91" t="str">
        <f>IF('SAISIE ASL'!G395=2,L395,"")</f>
        <v/>
      </c>
      <c r="AC395" s="92"/>
      <c r="AD395" s="93"/>
      <c r="AE395" s="91"/>
      <c r="AF395" s="91" t="str">
        <f>IF('SAISIE ASL'!G395=3,H395,"")</f>
        <v/>
      </c>
      <c r="AG395" s="91"/>
      <c r="AH395" s="91" t="str">
        <f>IF('SAISIE ASL'!G395=3,J395,"")</f>
        <v/>
      </c>
      <c r="AI395" s="91"/>
      <c r="AJ395" s="91" t="str">
        <f>IF('SAISIE ASL'!G395=3,L395,"")</f>
        <v/>
      </c>
      <c r="AK395" s="92"/>
      <c r="AL395" s="93"/>
      <c r="AM395" s="91"/>
      <c r="AN395" s="91">
        <f>IF('SAISIE ASL'!G395=4,H395,"")</f>
        <v>1</v>
      </c>
      <c r="AO395" s="91"/>
      <c r="AP395" s="91">
        <f>IF('SAISIE ASL'!G395=4,J395,"")</f>
        <v>0</v>
      </c>
      <c r="AQ395" s="91"/>
      <c r="AR395" s="91">
        <f>IF('SAISIE ASL'!G395=4,L395,"")</f>
        <v>1</v>
      </c>
      <c r="AS395" s="92"/>
      <c r="AT395" s="93"/>
      <c r="AU395" s="89"/>
      <c r="AV395" s="91" t="str">
        <f>IF('SAISIE ASL'!G395=5,H395,"")</f>
        <v/>
      </c>
      <c r="AW395" s="91"/>
      <c r="AX395" s="91" t="str">
        <f>IF('SAISIE ASL'!G395=5,J395,"")</f>
        <v/>
      </c>
      <c r="AY395" s="91"/>
      <c r="AZ395" s="91" t="str">
        <f>IF('SAISIE ASL'!G395=5,L395,"")</f>
        <v/>
      </c>
      <c r="BA395" s="92"/>
      <c r="BB395" s="93"/>
      <c r="BC395" s="89"/>
      <c r="BD395" s="91" t="str">
        <f>IF('SAISIE ASL'!A395=31,H395,"")</f>
        <v/>
      </c>
      <c r="BE395" s="91"/>
      <c r="BF395" s="91" t="str">
        <f>IF('SAISIE ASL'!A395=31,J395,"")</f>
        <v/>
      </c>
      <c r="BG395" s="91"/>
      <c r="BH395" s="91" t="str">
        <f>IF('SAISIE ASL'!A395=31,L395,"")</f>
        <v/>
      </c>
      <c r="BI395" s="92"/>
      <c r="BJ395" s="93"/>
      <c r="BK395" s="94"/>
      <c r="BL395" s="91" t="str">
        <f>IF('SAISIE ASL'!A395=32,H395,"")</f>
        <v/>
      </c>
      <c r="BM395" s="91"/>
      <c r="BN395" s="91" t="str">
        <f>IF('SAISIE ASL'!A395=32,J395,"")</f>
        <v/>
      </c>
      <c r="BO395" s="91"/>
      <c r="BP395" s="91" t="str">
        <f>IF('SAISIE ASL'!A395=32,L395,"")</f>
        <v/>
      </c>
      <c r="BQ395" s="92"/>
      <c r="BR395" s="93"/>
      <c r="BS395" s="85"/>
      <c r="BT395" s="91" t="str">
        <f>IF('SAISIE ASL'!A395=33,H395,"")</f>
        <v/>
      </c>
      <c r="BU395" s="91"/>
      <c r="BV395" s="91" t="str">
        <f>IF('SAISIE ASL'!A395=33,J395,"")</f>
        <v/>
      </c>
      <c r="BW395" s="91"/>
      <c r="BX395" s="91" t="str">
        <f>IF('SAISIE ASL'!A395=33,L395,"")</f>
        <v/>
      </c>
      <c r="BY395" s="92"/>
      <c r="BZ395" s="93"/>
    </row>
    <row r="396" spans="1:78" ht="15" x14ac:dyDescent="0.2">
      <c r="A396">
        <f>'SAISIE ASL'!J396</f>
        <v>100</v>
      </c>
      <c r="B396">
        <f>'SAISIE ASL'!K396</f>
        <v>337</v>
      </c>
      <c r="C396" t="str">
        <f>'SAISIE ASL'!L396</f>
        <v>Présence d'une documentation touristique en au moins une langue étrangère.</v>
      </c>
      <c r="D396">
        <f>'SAISIE ASL'!M396</f>
        <v>3</v>
      </c>
      <c r="E396" t="str">
        <f>'SAISIE ASL'!N396</f>
        <v>OUI</v>
      </c>
      <c r="F396" s="89">
        <f>'SAISIE ASL'!M396</f>
        <v>3</v>
      </c>
      <c r="G396" s="89">
        <f>IF('SAISIE ASL'!N396="OUI",1,IF('SAISIE ASL'!N396="NON",0,IF('SAISIE ASL'!N396="Non Mesuré","",0)))</f>
        <v>1</v>
      </c>
      <c r="H396" s="89">
        <f>IF('SAISIE ASL'!N396&lt;&gt;"Non Mesuré",F396*G396,"")</f>
        <v>3</v>
      </c>
      <c r="I396" s="89"/>
      <c r="J396" s="89">
        <f>IF('SAISIE ASL'!N396="Non Mesuré",F396,0)</f>
        <v>0</v>
      </c>
      <c r="K396" s="89"/>
      <c r="L396" s="89">
        <f t="shared" si="28"/>
        <v>3</v>
      </c>
      <c r="M396" s="89"/>
      <c r="N396" s="90"/>
      <c r="O396" s="90"/>
      <c r="P396" s="91">
        <f>IF('SAISIE ASL'!G396=1,H396,"")</f>
        <v>3</v>
      </c>
      <c r="Q396" s="91"/>
      <c r="R396" s="91">
        <f>IF('SAISIE ASL'!G396=1,J396,"")</f>
        <v>0</v>
      </c>
      <c r="S396" s="91"/>
      <c r="T396" s="91">
        <f>IF('SAISIE ASL'!G396=1,L396,"")</f>
        <v>3</v>
      </c>
      <c r="U396" s="92"/>
      <c r="V396" s="93"/>
      <c r="W396" s="91"/>
      <c r="X396" s="91" t="str">
        <f>IF('SAISIE ASL'!G396=2,H396,"")</f>
        <v/>
      </c>
      <c r="Y396" s="91"/>
      <c r="Z396" s="91" t="str">
        <f>IF('SAISIE ASL'!G396=2,J396,"")</f>
        <v/>
      </c>
      <c r="AA396" s="91"/>
      <c r="AB396" s="91" t="str">
        <f>IF('SAISIE ASL'!G396=2,L396,"")</f>
        <v/>
      </c>
      <c r="AC396" s="92"/>
      <c r="AD396" s="93"/>
      <c r="AE396" s="91"/>
      <c r="AF396" s="91" t="str">
        <f>IF('SAISIE ASL'!G396=3,H396,"")</f>
        <v/>
      </c>
      <c r="AG396" s="91"/>
      <c r="AH396" s="91" t="str">
        <f>IF('SAISIE ASL'!G396=3,J396,"")</f>
        <v/>
      </c>
      <c r="AI396" s="91"/>
      <c r="AJ396" s="91" t="str">
        <f>IF('SAISIE ASL'!G396=3,L396,"")</f>
        <v/>
      </c>
      <c r="AK396" s="92"/>
      <c r="AL396" s="93"/>
      <c r="AM396" s="91"/>
      <c r="AN396" s="91" t="str">
        <f>IF('SAISIE ASL'!G396=4,H396,"")</f>
        <v/>
      </c>
      <c r="AO396" s="91"/>
      <c r="AP396" s="91" t="str">
        <f>IF('SAISIE ASL'!G396=4,J396,"")</f>
        <v/>
      </c>
      <c r="AQ396" s="91"/>
      <c r="AR396" s="91" t="str">
        <f>IF('SAISIE ASL'!G396=4,L396,"")</f>
        <v/>
      </c>
      <c r="AS396" s="92"/>
      <c r="AT396" s="93"/>
      <c r="AU396" s="89"/>
      <c r="AV396" s="91" t="str">
        <f>IF('SAISIE ASL'!G396=5,H396,"")</f>
        <v/>
      </c>
      <c r="AW396" s="91"/>
      <c r="AX396" s="91" t="str">
        <f>IF('SAISIE ASL'!G396=5,J396,"")</f>
        <v/>
      </c>
      <c r="AY396" s="91"/>
      <c r="AZ396" s="91" t="str">
        <f>IF('SAISIE ASL'!G396=5,L396,"")</f>
        <v/>
      </c>
      <c r="BA396" s="92"/>
      <c r="BB396" s="93"/>
      <c r="BC396" s="89"/>
      <c r="BD396" s="91" t="str">
        <f>IF('SAISIE ASL'!A396=31,H396,"")</f>
        <v/>
      </c>
      <c r="BE396" s="91"/>
      <c r="BF396" s="91" t="str">
        <f>IF('SAISIE ASL'!A396=31,J396,"")</f>
        <v/>
      </c>
      <c r="BG396" s="91"/>
      <c r="BH396" s="91" t="str">
        <f>IF('SAISIE ASL'!A396=31,L396,"")</f>
        <v/>
      </c>
      <c r="BI396" s="92"/>
      <c r="BJ396" s="93"/>
      <c r="BK396" s="94"/>
      <c r="BL396" s="91" t="str">
        <f>IF('SAISIE ASL'!A396=32,H396,"")</f>
        <v/>
      </c>
      <c r="BM396" s="91"/>
      <c r="BN396" s="91" t="str">
        <f>IF('SAISIE ASL'!A396=32,J396,"")</f>
        <v/>
      </c>
      <c r="BO396" s="91"/>
      <c r="BP396" s="91" t="str">
        <f>IF('SAISIE ASL'!A396=32,L396,"")</f>
        <v/>
      </c>
      <c r="BQ396" s="92"/>
      <c r="BR396" s="93"/>
      <c r="BS396" s="85"/>
      <c r="BT396" s="91" t="str">
        <f>IF('SAISIE ASL'!A396=33,H396,"")</f>
        <v/>
      </c>
      <c r="BU396" s="91"/>
      <c r="BV396" s="91" t="str">
        <f>IF('SAISIE ASL'!A396=33,J396,"")</f>
        <v/>
      </c>
      <c r="BW396" s="91"/>
      <c r="BX396" s="91" t="str">
        <f>IF('SAISIE ASL'!A396=33,L396,"")</f>
        <v/>
      </c>
      <c r="BY396" s="92"/>
      <c r="BZ396" s="93"/>
    </row>
    <row r="397" spans="1:78" ht="15" x14ac:dyDescent="0.2">
      <c r="A397">
        <f>'SAISIE ASL'!J397</f>
        <v>200</v>
      </c>
      <c r="B397">
        <f>'SAISIE ASL'!K397</f>
        <v>338</v>
      </c>
      <c r="C397" t="str">
        <f>'SAISIE ASL'!L397</f>
        <v>Présence d'une documentation touristique dans une deuxième langue étrangère.</v>
      </c>
      <c r="D397">
        <f>'SAISIE ASL'!M397</f>
        <v>3</v>
      </c>
      <c r="E397" t="str">
        <f>'SAISIE ASL'!N397</f>
        <v>OUI</v>
      </c>
      <c r="F397" s="89">
        <f>'SAISIE ASL'!M397</f>
        <v>3</v>
      </c>
      <c r="G397" s="89">
        <f>IF('SAISIE ASL'!N397="OUI",1,IF('SAISIE ASL'!N397="NON",0,IF('SAISIE ASL'!N397="Non Mesuré","",0)))</f>
        <v>1</v>
      </c>
      <c r="H397" s="89">
        <f>IF('SAISIE ASL'!N397&lt;&gt;"Non Mesuré",F397*G397,"")</f>
        <v>3</v>
      </c>
      <c r="I397" s="89"/>
      <c r="J397" s="89">
        <f>IF('SAISIE ASL'!N397="Non Mesuré",F397,0)</f>
        <v>0</v>
      </c>
      <c r="K397" s="89"/>
      <c r="L397" s="89">
        <f t="shared" si="28"/>
        <v>3</v>
      </c>
      <c r="M397" s="89"/>
      <c r="N397" s="90"/>
      <c r="O397" s="90"/>
      <c r="P397" s="91">
        <f>IF('SAISIE ASL'!G397=1,H397,"")</f>
        <v>3</v>
      </c>
      <c r="Q397" s="91"/>
      <c r="R397" s="91">
        <f>IF('SAISIE ASL'!G397=1,J397,"")</f>
        <v>0</v>
      </c>
      <c r="S397" s="91"/>
      <c r="T397" s="91">
        <f>IF('SAISIE ASL'!G397=1,L397,"")</f>
        <v>3</v>
      </c>
      <c r="U397" s="92"/>
      <c r="V397" s="93"/>
      <c r="W397" s="91"/>
      <c r="X397" s="91" t="str">
        <f>IF('SAISIE ASL'!G397=2,H397,"")</f>
        <v/>
      </c>
      <c r="Y397" s="91"/>
      <c r="Z397" s="91" t="str">
        <f>IF('SAISIE ASL'!G397=2,J397,"")</f>
        <v/>
      </c>
      <c r="AA397" s="91"/>
      <c r="AB397" s="91" t="str">
        <f>IF('SAISIE ASL'!G397=2,L397,"")</f>
        <v/>
      </c>
      <c r="AC397" s="92"/>
      <c r="AD397" s="93"/>
      <c r="AE397" s="91"/>
      <c r="AF397" s="91" t="str">
        <f>IF('SAISIE ASL'!G397=3,H397,"")</f>
        <v/>
      </c>
      <c r="AG397" s="91"/>
      <c r="AH397" s="91" t="str">
        <f>IF('SAISIE ASL'!G397=3,J397,"")</f>
        <v/>
      </c>
      <c r="AI397" s="91"/>
      <c r="AJ397" s="91" t="str">
        <f>IF('SAISIE ASL'!G397=3,L397,"")</f>
        <v/>
      </c>
      <c r="AK397" s="92"/>
      <c r="AL397" s="93"/>
      <c r="AM397" s="91"/>
      <c r="AN397" s="91" t="str">
        <f>IF('SAISIE ASL'!G397=4,H397,"")</f>
        <v/>
      </c>
      <c r="AO397" s="91"/>
      <c r="AP397" s="91" t="str">
        <f>IF('SAISIE ASL'!G397=4,J397,"")</f>
        <v/>
      </c>
      <c r="AQ397" s="91"/>
      <c r="AR397" s="91" t="str">
        <f>IF('SAISIE ASL'!G397=4,L397,"")</f>
        <v/>
      </c>
      <c r="AS397" s="92"/>
      <c r="AT397" s="93"/>
      <c r="AU397" s="89"/>
      <c r="AV397" s="91" t="str">
        <f>IF('SAISIE ASL'!G397=5,H397,"")</f>
        <v/>
      </c>
      <c r="AW397" s="91"/>
      <c r="AX397" s="91" t="str">
        <f>IF('SAISIE ASL'!G397=5,J397,"")</f>
        <v/>
      </c>
      <c r="AY397" s="91"/>
      <c r="AZ397" s="91" t="str">
        <f>IF('SAISIE ASL'!G397=5,L397,"")</f>
        <v/>
      </c>
      <c r="BA397" s="92"/>
      <c r="BB397" s="93"/>
      <c r="BC397" s="89"/>
      <c r="BD397" s="91" t="str">
        <f>IF('SAISIE ASL'!A397=31,H397,"")</f>
        <v/>
      </c>
      <c r="BE397" s="91"/>
      <c r="BF397" s="91" t="str">
        <f>IF('SAISIE ASL'!A397=31,J397,"")</f>
        <v/>
      </c>
      <c r="BG397" s="91"/>
      <c r="BH397" s="91" t="str">
        <f>IF('SAISIE ASL'!A397=31,L397,"")</f>
        <v/>
      </c>
      <c r="BI397" s="92"/>
      <c r="BJ397" s="93"/>
      <c r="BK397" s="94"/>
      <c r="BL397" s="91" t="str">
        <f>IF('SAISIE ASL'!A397=32,H397,"")</f>
        <v/>
      </c>
      <c r="BM397" s="91"/>
      <c r="BN397" s="91" t="str">
        <f>IF('SAISIE ASL'!A397=32,J397,"")</f>
        <v/>
      </c>
      <c r="BO397" s="91"/>
      <c r="BP397" s="91" t="str">
        <f>IF('SAISIE ASL'!A397=32,L397,"")</f>
        <v/>
      </c>
      <c r="BQ397" s="92"/>
      <c r="BR397" s="93"/>
      <c r="BS397" s="85"/>
      <c r="BT397" s="91" t="str">
        <f>IF('SAISIE ASL'!A397=33,H397,"")</f>
        <v/>
      </c>
      <c r="BU397" s="91"/>
      <c r="BV397" s="91" t="str">
        <f>IF('SAISIE ASL'!A397=33,J397,"")</f>
        <v/>
      </c>
      <c r="BW397" s="91"/>
      <c r="BX397" s="91" t="str">
        <f>IF('SAISIE ASL'!A397=33,L397,"")</f>
        <v/>
      </c>
      <c r="BY397" s="92"/>
      <c r="BZ397" s="93"/>
    </row>
    <row r="398" spans="1:78" ht="15" x14ac:dyDescent="0.2">
      <c r="A398">
        <f>'SAISIE ASL'!J398</f>
        <v>200</v>
      </c>
      <c r="B398">
        <f>'SAISIE ASL'!K398</f>
        <v>339</v>
      </c>
      <c r="C398" t="str">
        <f>'SAISIE ASL'!L398</f>
        <v>Si existant, le site participe à l'alimentation du système d'information touristique local</v>
      </c>
      <c r="D398">
        <f>'SAISIE ASL'!M398</f>
        <v>1</v>
      </c>
      <c r="E398" t="str">
        <f>'SAISIE ASL'!N398</f>
        <v>OUI</v>
      </c>
      <c r="F398" s="89">
        <f>'SAISIE ASL'!M398</f>
        <v>1</v>
      </c>
      <c r="G398" s="89">
        <f>IF('SAISIE ASL'!N398="OUI",1,IF('SAISIE ASL'!N398="NON",0,IF('SAISIE ASL'!N398="Non Mesuré","",0)))</f>
        <v>1</v>
      </c>
      <c r="H398" s="89">
        <f>IF('SAISIE ASL'!N398&lt;&gt;"Non Mesuré",F398*G398,"")</f>
        <v>1</v>
      </c>
      <c r="I398" s="89"/>
      <c r="J398" s="89">
        <f>IF('SAISIE ASL'!N398="Non Mesuré",F398,0)</f>
        <v>0</v>
      </c>
      <c r="K398" s="89"/>
      <c r="L398" s="89">
        <f t="shared" si="28"/>
        <v>1</v>
      </c>
      <c r="M398" s="89"/>
      <c r="N398" s="90"/>
      <c r="O398" s="90"/>
      <c r="P398" s="91">
        <f>IF('SAISIE ASL'!G398=1,H398,"")</f>
        <v>1</v>
      </c>
      <c r="Q398" s="91"/>
      <c r="R398" s="91">
        <f>IF('SAISIE ASL'!G398=1,J398,"")</f>
        <v>0</v>
      </c>
      <c r="S398" s="91"/>
      <c r="T398" s="91">
        <f>IF('SAISIE ASL'!G398=1,L398,"")</f>
        <v>1</v>
      </c>
      <c r="U398" s="92"/>
      <c r="V398" s="93"/>
      <c r="W398" s="91"/>
      <c r="X398" s="91" t="str">
        <f>IF('SAISIE ASL'!G398=2,H398,"")</f>
        <v/>
      </c>
      <c r="Y398" s="91"/>
      <c r="Z398" s="91" t="str">
        <f>IF('SAISIE ASL'!G398=2,J398,"")</f>
        <v/>
      </c>
      <c r="AA398" s="91"/>
      <c r="AB398" s="91" t="str">
        <f>IF('SAISIE ASL'!G398=2,L398,"")</f>
        <v/>
      </c>
      <c r="AC398" s="92"/>
      <c r="AD398" s="93"/>
      <c r="AE398" s="91"/>
      <c r="AF398" s="91" t="str">
        <f>IF('SAISIE ASL'!G398=3,H398,"")</f>
        <v/>
      </c>
      <c r="AG398" s="91"/>
      <c r="AH398" s="91" t="str">
        <f>IF('SAISIE ASL'!G398=3,J398,"")</f>
        <v/>
      </c>
      <c r="AI398" s="91"/>
      <c r="AJ398" s="91" t="str">
        <f>IF('SAISIE ASL'!G398=3,L398,"")</f>
        <v/>
      </c>
      <c r="AK398" s="92"/>
      <c r="AL398" s="93"/>
      <c r="AM398" s="91"/>
      <c r="AN398" s="91" t="str">
        <f>IF('SAISIE ASL'!G398=4,H398,"")</f>
        <v/>
      </c>
      <c r="AO398" s="91"/>
      <c r="AP398" s="91" t="str">
        <f>IF('SAISIE ASL'!G398=4,J398,"")</f>
        <v/>
      </c>
      <c r="AQ398" s="91"/>
      <c r="AR398" s="91" t="str">
        <f>IF('SAISIE ASL'!G398=4,L398,"")</f>
        <v/>
      </c>
      <c r="AS398" s="92"/>
      <c r="AT398" s="93"/>
      <c r="AU398" s="89"/>
      <c r="AV398" s="91" t="str">
        <f>IF('SAISIE ASL'!G398=5,H398,"")</f>
        <v/>
      </c>
      <c r="AW398" s="91"/>
      <c r="AX398" s="91" t="str">
        <f>IF('SAISIE ASL'!G398=5,J398,"")</f>
        <v/>
      </c>
      <c r="AY398" s="91"/>
      <c r="AZ398" s="91" t="str">
        <f>IF('SAISIE ASL'!G398=5,L398,"")</f>
        <v/>
      </c>
      <c r="BA398" s="92"/>
      <c r="BB398" s="93"/>
      <c r="BC398" s="89"/>
      <c r="BD398" s="91" t="str">
        <f>IF('SAISIE ASL'!A398=31,H398,"")</f>
        <v/>
      </c>
      <c r="BE398" s="91"/>
      <c r="BF398" s="91" t="str">
        <f>IF('SAISIE ASL'!A398=31,J398,"")</f>
        <v/>
      </c>
      <c r="BG398" s="91"/>
      <c r="BH398" s="91" t="str">
        <f>IF('SAISIE ASL'!A398=31,L398,"")</f>
        <v/>
      </c>
      <c r="BI398" s="92"/>
      <c r="BJ398" s="93"/>
      <c r="BK398" s="94"/>
      <c r="BL398" s="91" t="str">
        <f>IF('SAISIE ASL'!A398=32,H398,"")</f>
        <v/>
      </c>
      <c r="BM398" s="91"/>
      <c r="BN398" s="91" t="str">
        <f>IF('SAISIE ASL'!A398=32,J398,"")</f>
        <v/>
      </c>
      <c r="BO398" s="91"/>
      <c r="BP398" s="91" t="str">
        <f>IF('SAISIE ASL'!A398=32,L398,"")</f>
        <v/>
      </c>
      <c r="BQ398" s="92"/>
      <c r="BR398" s="93"/>
      <c r="BS398" s="85"/>
      <c r="BT398" s="91" t="str">
        <f>IF('SAISIE ASL'!A398=33,H398,"")</f>
        <v/>
      </c>
      <c r="BU398" s="91"/>
      <c r="BV398" s="91" t="str">
        <f>IF('SAISIE ASL'!A398=33,J398,"")</f>
        <v/>
      </c>
      <c r="BW398" s="91"/>
      <c r="BX398" s="91" t="str">
        <f>IF('SAISIE ASL'!A398=33,L398,"")</f>
        <v/>
      </c>
      <c r="BY398" s="92"/>
      <c r="BZ398" s="93"/>
    </row>
    <row r="399" spans="1:78" ht="15" x14ac:dyDescent="0.2">
      <c r="A399">
        <f>'SAISIE ASL'!J399</f>
        <v>0</v>
      </c>
      <c r="B399" t="str">
        <f>'SAISIE ASL'!K399</f>
        <v/>
      </c>
      <c r="C399" t="str">
        <f>'SAISIE ASL'!L399</f>
        <v>Identité créole</v>
      </c>
      <c r="D399">
        <f>'SAISIE ASL'!M399</f>
        <v>0</v>
      </c>
      <c r="E399">
        <f>'SAISIE ASL'!N399</f>
        <v>0</v>
      </c>
      <c r="F399" s="579"/>
      <c r="G399" s="579"/>
      <c r="H399" s="579"/>
      <c r="I399" s="579"/>
      <c r="J399" s="579"/>
      <c r="K399" s="579"/>
      <c r="L399" s="579"/>
      <c r="M399" s="579"/>
      <c r="N399" s="580"/>
      <c r="O399" s="580"/>
      <c r="P399" s="581"/>
      <c r="Q399" s="581"/>
      <c r="R399" s="581"/>
      <c r="S399" s="581"/>
      <c r="T399" s="581"/>
      <c r="U399" s="582"/>
      <c r="V399" s="583"/>
      <c r="W399" s="581"/>
      <c r="X399" s="581"/>
      <c r="Y399" s="581"/>
      <c r="Z399" s="581"/>
      <c r="AA399" s="581"/>
      <c r="AB399" s="581"/>
      <c r="AC399" s="582"/>
      <c r="AD399" s="583"/>
      <c r="AE399" s="581"/>
      <c r="AF399" s="581"/>
      <c r="AG399" s="581"/>
      <c r="AH399" s="581"/>
      <c r="AI399" s="581"/>
      <c r="AJ399" s="581"/>
      <c r="AK399" s="582"/>
      <c r="AL399" s="583"/>
      <c r="AM399" s="581"/>
      <c r="AN399" s="581"/>
      <c r="AO399" s="581"/>
      <c r="AP399" s="581"/>
      <c r="AQ399" s="581"/>
      <c r="AR399" s="581"/>
      <c r="AS399" s="582"/>
      <c r="AT399" s="583"/>
      <c r="AU399" s="579"/>
      <c r="AV399" s="581"/>
      <c r="AW399" s="581"/>
      <c r="AX399" s="581"/>
      <c r="AY399" s="581"/>
      <c r="AZ399" s="581"/>
      <c r="BA399" s="582"/>
      <c r="BB399" s="583"/>
      <c r="BC399" s="579"/>
      <c r="BD399" s="581"/>
      <c r="BE399" s="581"/>
      <c r="BF399" s="581"/>
      <c r="BG399" s="581"/>
      <c r="BH399" s="581"/>
      <c r="BI399" s="582"/>
      <c r="BJ399" s="583"/>
      <c r="BK399" s="584"/>
      <c r="BL399" s="581"/>
      <c r="BM399" s="581"/>
      <c r="BN399" s="581"/>
      <c r="BO399" s="581"/>
      <c r="BP399" s="581"/>
      <c r="BQ399" s="582"/>
      <c r="BR399" s="583"/>
      <c r="BS399" s="570"/>
      <c r="BT399" s="581"/>
      <c r="BU399" s="581"/>
      <c r="BV399" s="581"/>
      <c r="BW399" s="581"/>
      <c r="BX399" s="581"/>
      <c r="BY399" s="582"/>
      <c r="BZ399" s="583"/>
    </row>
    <row r="400" spans="1:78" ht="15" x14ac:dyDescent="0.2">
      <c r="A400">
        <f>'SAISIE ASL'!J400</f>
        <v>100</v>
      </c>
      <c r="B400">
        <f>'SAISIE ASL'!K400</f>
        <v>340</v>
      </c>
      <c r="C400" t="str">
        <f>'SAISIE ASL'!L400</f>
        <v>Le local d'accueil dégage une ambiance créole ( façade et intérieur)</v>
      </c>
      <c r="D400">
        <f>'SAISIE ASL'!M400</f>
        <v>3</v>
      </c>
      <c r="E400" t="str">
        <f>'SAISIE ASL'!N400</f>
        <v>OUI</v>
      </c>
      <c r="F400" s="89">
        <f>'SAISIE ASL'!M400</f>
        <v>3</v>
      </c>
      <c r="G400" s="89">
        <f>IF('SAISIE ASL'!N400="OUI",1,IF('SAISIE ASL'!N400="NON",0,IF('SAISIE ASL'!N400="Non Mesuré","",0)))</f>
        <v>1</v>
      </c>
      <c r="H400" s="89">
        <f>IF('SAISIE ASL'!N400&lt;&gt;"Non Mesuré",F400*G400,"")</f>
        <v>3</v>
      </c>
      <c r="I400" s="89"/>
      <c r="J400" s="89">
        <f>IF('SAISIE ASL'!N400="Non Mesuré",F400,0)</f>
        <v>0</v>
      </c>
      <c r="K400" s="89"/>
      <c r="L400" s="89">
        <f>F400-J400</f>
        <v>3</v>
      </c>
      <c r="M400" s="89"/>
      <c r="N400" s="90"/>
      <c r="O400" s="90"/>
      <c r="P400" s="91" t="str">
        <f>IF('SAISIE ASL'!G400=1,H400,"")</f>
        <v/>
      </c>
      <c r="Q400" s="91"/>
      <c r="R400" s="91" t="str">
        <f>IF('SAISIE ASL'!G400=1,J400,"")</f>
        <v/>
      </c>
      <c r="S400" s="91"/>
      <c r="T400" s="91" t="str">
        <f>IF('SAISIE ASL'!G400=1,L400,"")</f>
        <v/>
      </c>
      <c r="U400" s="92"/>
      <c r="V400" s="93"/>
      <c r="W400" s="91"/>
      <c r="X400" s="91" t="str">
        <f>IF('SAISIE ASL'!G400=2,H400,"")</f>
        <v/>
      </c>
      <c r="Y400" s="91"/>
      <c r="Z400" s="91" t="str">
        <f>IF('SAISIE ASL'!G400=2,J400,"")</f>
        <v/>
      </c>
      <c r="AA400" s="91"/>
      <c r="AB400" s="91" t="str">
        <f>IF('SAISIE ASL'!G400=2,L400,"")</f>
        <v/>
      </c>
      <c r="AC400" s="92"/>
      <c r="AD400" s="93"/>
      <c r="AE400" s="91"/>
      <c r="AF400" s="91" t="str">
        <f>IF('SAISIE ASL'!G400=3,H400,"")</f>
        <v/>
      </c>
      <c r="AG400" s="91"/>
      <c r="AH400" s="91" t="str">
        <f>IF('SAISIE ASL'!G400=3,J400,"")</f>
        <v/>
      </c>
      <c r="AI400" s="91"/>
      <c r="AJ400" s="91" t="str">
        <f>IF('SAISIE ASL'!G400=3,L400,"")</f>
        <v/>
      </c>
      <c r="AK400" s="92"/>
      <c r="AL400" s="93"/>
      <c r="AM400" s="91"/>
      <c r="AN400" s="91">
        <f>IF('SAISIE ASL'!G400=4,H400,"")</f>
        <v>3</v>
      </c>
      <c r="AO400" s="91"/>
      <c r="AP400" s="91">
        <f>IF('SAISIE ASL'!G400=4,J400,"")</f>
        <v>0</v>
      </c>
      <c r="AQ400" s="91"/>
      <c r="AR400" s="91">
        <f>IF('SAISIE ASL'!G400=4,L400,"")</f>
        <v>3</v>
      </c>
      <c r="AS400" s="92"/>
      <c r="AT400" s="93"/>
      <c r="AU400" s="89"/>
      <c r="AV400" s="91" t="str">
        <f>IF('SAISIE ASL'!G400=5,H400,"")</f>
        <v/>
      </c>
      <c r="AW400" s="91"/>
      <c r="AX400" s="91" t="str">
        <f>IF('SAISIE ASL'!G400=5,J400,"")</f>
        <v/>
      </c>
      <c r="AY400" s="91"/>
      <c r="AZ400" s="91" t="str">
        <f>IF('SAISIE ASL'!G400=5,L400,"")</f>
        <v/>
      </c>
      <c r="BA400" s="92"/>
      <c r="BB400" s="93"/>
      <c r="BC400" s="89"/>
      <c r="BD400" s="91" t="str">
        <f>IF('SAISIE ASL'!A400=31,H400,"")</f>
        <v/>
      </c>
      <c r="BE400" s="91"/>
      <c r="BF400" s="91" t="str">
        <f>IF('SAISIE ASL'!A400=31,J400,"")</f>
        <v/>
      </c>
      <c r="BG400" s="91"/>
      <c r="BH400" s="91" t="str">
        <f>IF('SAISIE ASL'!A400=31,L400,"")</f>
        <v/>
      </c>
      <c r="BI400" s="92"/>
      <c r="BJ400" s="93"/>
      <c r="BK400" s="94"/>
      <c r="BL400" s="91" t="str">
        <f>IF('SAISIE ASL'!A400=32,H400,"")</f>
        <v/>
      </c>
      <c r="BM400" s="91"/>
      <c r="BN400" s="91" t="str">
        <f>IF('SAISIE ASL'!A400=32,J400,"")</f>
        <v/>
      </c>
      <c r="BO400" s="91"/>
      <c r="BP400" s="91" t="str">
        <f>IF('SAISIE ASL'!A400=32,L400,"")</f>
        <v/>
      </c>
      <c r="BQ400" s="92"/>
      <c r="BR400" s="93"/>
      <c r="BS400" s="85"/>
      <c r="BT400" s="91" t="str">
        <f>IF('SAISIE ASL'!A400=33,H400,"")</f>
        <v/>
      </c>
      <c r="BU400" s="91"/>
      <c r="BV400" s="91" t="str">
        <f>IF('SAISIE ASL'!A400=33,J400,"")</f>
        <v/>
      </c>
      <c r="BW400" s="91"/>
      <c r="BX400" s="91" t="str">
        <f>IF('SAISIE ASL'!A400=33,L400,"")</f>
        <v/>
      </c>
      <c r="BY400" s="92"/>
      <c r="BZ400" s="93"/>
    </row>
    <row r="401" spans="1:78" ht="15" x14ac:dyDescent="0.2">
      <c r="A401">
        <f>'SAISIE ASL'!J401</f>
        <v>200</v>
      </c>
      <c r="B401">
        <f>'SAISIE ASL'!K401</f>
        <v>341</v>
      </c>
      <c r="C401" t="str">
        <f>'SAISIE ASL'!L401</f>
        <v>Le personnel connaît bien les spécificités de l'île</v>
      </c>
      <c r="D401">
        <f>'SAISIE ASL'!M401</f>
        <v>3</v>
      </c>
      <c r="E401" t="str">
        <f>'SAISIE ASL'!N401</f>
        <v>OUI</v>
      </c>
      <c r="F401" s="89">
        <f>'SAISIE ASL'!M401</f>
        <v>3</v>
      </c>
      <c r="G401" s="89">
        <f>IF('SAISIE ASL'!N401="OUI",1,IF('SAISIE ASL'!N401="NON",0,IF('SAISIE ASL'!N401="Non Mesuré","",0)))</f>
        <v>1</v>
      </c>
      <c r="H401" s="89">
        <f>IF('SAISIE ASL'!N401&lt;&gt;"Non Mesuré",F401*G401,"")</f>
        <v>3</v>
      </c>
      <c r="I401" s="89"/>
      <c r="J401" s="89">
        <f>IF('SAISIE ASL'!N401="Non Mesuré",F401,0)</f>
        <v>0</v>
      </c>
      <c r="K401" s="89"/>
      <c r="L401" s="89">
        <f>F401-J401</f>
        <v>3</v>
      </c>
      <c r="M401" s="89"/>
      <c r="N401" s="90"/>
      <c r="O401" s="90"/>
      <c r="P401" s="91" t="str">
        <f>IF('SAISIE ASL'!G401=1,H401,"")</f>
        <v/>
      </c>
      <c r="Q401" s="91"/>
      <c r="R401" s="91" t="str">
        <f>IF('SAISIE ASL'!G401=1,J401,"")</f>
        <v/>
      </c>
      <c r="S401" s="91"/>
      <c r="T401" s="91" t="str">
        <f>IF('SAISIE ASL'!G401=1,L401,"")</f>
        <v/>
      </c>
      <c r="U401" s="92"/>
      <c r="V401" s="93"/>
      <c r="W401" s="91"/>
      <c r="X401" s="91" t="str">
        <f>IF('SAISIE ASL'!G401=2,H401,"")</f>
        <v/>
      </c>
      <c r="Y401" s="91"/>
      <c r="Z401" s="91" t="str">
        <f>IF('SAISIE ASL'!G401=2,J401,"")</f>
        <v/>
      </c>
      <c r="AA401" s="91"/>
      <c r="AB401" s="91" t="str">
        <f>IF('SAISIE ASL'!G401=2,L401,"")</f>
        <v/>
      </c>
      <c r="AC401" s="92"/>
      <c r="AD401" s="93"/>
      <c r="AE401" s="91"/>
      <c r="AF401" s="91" t="str">
        <f>IF('SAISIE ASL'!G401=3,H401,"")</f>
        <v/>
      </c>
      <c r="AG401" s="91"/>
      <c r="AH401" s="91" t="str">
        <f>IF('SAISIE ASL'!G401=3,J401,"")</f>
        <v/>
      </c>
      <c r="AI401" s="91"/>
      <c r="AJ401" s="91" t="str">
        <f>IF('SAISIE ASL'!G401=3,L401,"")</f>
        <v/>
      </c>
      <c r="AK401" s="92"/>
      <c r="AL401" s="93"/>
      <c r="AM401" s="91"/>
      <c r="AN401" s="91">
        <f>IF('SAISIE ASL'!G401=4,H401,"")</f>
        <v>3</v>
      </c>
      <c r="AO401" s="91"/>
      <c r="AP401" s="91">
        <f>IF('SAISIE ASL'!G401=4,J401,"")</f>
        <v>0</v>
      </c>
      <c r="AQ401" s="91"/>
      <c r="AR401" s="91">
        <f>IF('SAISIE ASL'!G401=4,L401,"")</f>
        <v>3</v>
      </c>
      <c r="AS401" s="92"/>
      <c r="AT401" s="93"/>
      <c r="AU401" s="89"/>
      <c r="AV401" s="91" t="str">
        <f>IF('SAISIE ASL'!G401=5,H401,"")</f>
        <v/>
      </c>
      <c r="AW401" s="91"/>
      <c r="AX401" s="91" t="str">
        <f>IF('SAISIE ASL'!G401=5,J401,"")</f>
        <v/>
      </c>
      <c r="AY401" s="91"/>
      <c r="AZ401" s="91" t="str">
        <f>IF('SAISIE ASL'!G401=5,L401,"")</f>
        <v/>
      </c>
      <c r="BA401" s="92"/>
      <c r="BB401" s="93"/>
      <c r="BC401" s="89"/>
      <c r="BD401" s="91" t="str">
        <f>IF('SAISIE ASL'!A401=31,H401,"")</f>
        <v/>
      </c>
      <c r="BE401" s="91"/>
      <c r="BF401" s="91" t="str">
        <f>IF('SAISIE ASL'!A401=31,J401,"")</f>
        <v/>
      </c>
      <c r="BG401" s="91"/>
      <c r="BH401" s="91" t="str">
        <f>IF('SAISIE ASL'!A401=31,L401,"")</f>
        <v/>
      </c>
      <c r="BI401" s="92"/>
      <c r="BJ401" s="93"/>
      <c r="BK401" s="94"/>
      <c r="BL401" s="91" t="str">
        <f>IF('SAISIE ASL'!A401=32,H401,"")</f>
        <v/>
      </c>
      <c r="BM401" s="91"/>
      <c r="BN401" s="91" t="str">
        <f>IF('SAISIE ASL'!A401=32,J401,"")</f>
        <v/>
      </c>
      <c r="BO401" s="91"/>
      <c r="BP401" s="91" t="str">
        <f>IF('SAISIE ASL'!A401=32,L401,"")</f>
        <v/>
      </c>
      <c r="BQ401" s="92"/>
      <c r="BR401" s="93"/>
      <c r="BS401" s="85"/>
      <c r="BT401" s="91" t="str">
        <f>IF('SAISIE ASL'!A401=33,H401,"")</f>
        <v/>
      </c>
      <c r="BU401" s="91"/>
      <c r="BV401" s="91" t="str">
        <f>IF('SAISIE ASL'!A401=33,J401,"")</f>
        <v/>
      </c>
      <c r="BW401" s="91"/>
      <c r="BX401" s="91" t="str">
        <f>IF('SAISIE ASL'!A401=33,L401,"")</f>
        <v/>
      </c>
      <c r="BY401" s="92"/>
      <c r="BZ401" s="93"/>
    </row>
    <row r="402" spans="1:78" ht="15" x14ac:dyDescent="0.2">
      <c r="A402">
        <f>'SAISIE ASL'!J402</f>
        <v>100</v>
      </c>
      <c r="B402">
        <f>'SAISIE ASL'!K402</f>
        <v>342</v>
      </c>
      <c r="C402" t="str">
        <f>'SAISIE ASL'!L402</f>
        <v>Le prestataire connaît bien la flore et la faune et de l'île</v>
      </c>
      <c r="D402">
        <f>'SAISIE ASL'!M402</f>
        <v>3</v>
      </c>
      <c r="E402" t="str">
        <f>'SAISIE ASL'!N402</f>
        <v>OUI</v>
      </c>
      <c r="F402" s="89">
        <f>'SAISIE ASL'!M402</f>
        <v>3</v>
      </c>
      <c r="G402" s="89">
        <f>IF('SAISIE ASL'!N402="OUI",1,IF('SAISIE ASL'!N402="NON",0,IF('SAISIE ASL'!N402="Non Mesuré","",0)))</f>
        <v>1</v>
      </c>
      <c r="H402" s="89">
        <f>IF('SAISIE ASL'!N402&lt;&gt;"Non Mesuré",F402*G402,"")</f>
        <v>3</v>
      </c>
      <c r="I402" s="89"/>
      <c r="J402" s="89">
        <f>IF('SAISIE ASL'!N402="Non Mesuré",F402,0)</f>
        <v>0</v>
      </c>
      <c r="K402" s="89"/>
      <c r="L402" s="89">
        <f>F402-J402</f>
        <v>3</v>
      </c>
      <c r="M402" s="89"/>
      <c r="N402" s="90"/>
      <c r="O402" s="90"/>
      <c r="P402" s="91" t="str">
        <f>IF('SAISIE ASL'!G402=1,H402,"")</f>
        <v/>
      </c>
      <c r="Q402" s="91"/>
      <c r="R402" s="91" t="str">
        <f>IF('SAISIE ASL'!G402=1,J402,"")</f>
        <v/>
      </c>
      <c r="S402" s="91"/>
      <c r="T402" s="91" t="str">
        <f>IF('SAISIE ASL'!G402=1,L402,"")</f>
        <v/>
      </c>
      <c r="U402" s="92"/>
      <c r="V402" s="93"/>
      <c r="W402" s="91"/>
      <c r="X402" s="91" t="str">
        <f>IF('SAISIE ASL'!G402=2,H402,"")</f>
        <v/>
      </c>
      <c r="Y402" s="91"/>
      <c r="Z402" s="91" t="str">
        <f>IF('SAISIE ASL'!G402=2,J402,"")</f>
        <v/>
      </c>
      <c r="AA402" s="91"/>
      <c r="AB402" s="91" t="str">
        <f>IF('SAISIE ASL'!G402=2,L402,"")</f>
        <v/>
      </c>
      <c r="AC402" s="92"/>
      <c r="AD402" s="93"/>
      <c r="AE402" s="91"/>
      <c r="AF402" s="91" t="str">
        <f>IF('SAISIE ASL'!G402=3,H402,"")</f>
        <v/>
      </c>
      <c r="AG402" s="91"/>
      <c r="AH402" s="91" t="str">
        <f>IF('SAISIE ASL'!G402=3,J402,"")</f>
        <v/>
      </c>
      <c r="AI402" s="91"/>
      <c r="AJ402" s="91" t="str">
        <f>IF('SAISIE ASL'!G402=3,L402,"")</f>
        <v/>
      </c>
      <c r="AK402" s="92"/>
      <c r="AL402" s="93"/>
      <c r="AM402" s="91"/>
      <c r="AN402" s="91">
        <f>IF('SAISIE ASL'!G402=4,H402,"")</f>
        <v>3</v>
      </c>
      <c r="AO402" s="91"/>
      <c r="AP402" s="91">
        <f>IF('SAISIE ASL'!G402=4,J402,"")</f>
        <v>0</v>
      </c>
      <c r="AQ402" s="91"/>
      <c r="AR402" s="91">
        <f>IF('SAISIE ASL'!G402=4,L402,"")</f>
        <v>3</v>
      </c>
      <c r="AS402" s="92"/>
      <c r="AT402" s="93"/>
      <c r="AU402" s="89"/>
      <c r="AV402" s="91" t="str">
        <f>IF('SAISIE ASL'!G402=5,H402,"")</f>
        <v/>
      </c>
      <c r="AW402" s="91"/>
      <c r="AX402" s="91" t="str">
        <f>IF('SAISIE ASL'!G402=5,J402,"")</f>
        <v/>
      </c>
      <c r="AY402" s="91"/>
      <c r="AZ402" s="91" t="str">
        <f>IF('SAISIE ASL'!G402=5,L402,"")</f>
        <v/>
      </c>
      <c r="BA402" s="92"/>
      <c r="BB402" s="93"/>
      <c r="BC402" s="89"/>
      <c r="BD402" s="91" t="str">
        <f>IF('SAISIE ASL'!A402=31,H402,"")</f>
        <v/>
      </c>
      <c r="BE402" s="91"/>
      <c r="BF402" s="91" t="str">
        <f>IF('SAISIE ASL'!A402=31,J402,"")</f>
        <v/>
      </c>
      <c r="BG402" s="91"/>
      <c r="BH402" s="91" t="str">
        <f>IF('SAISIE ASL'!A402=31,L402,"")</f>
        <v/>
      </c>
      <c r="BI402" s="92"/>
      <c r="BJ402" s="93"/>
      <c r="BK402" s="94"/>
      <c r="BL402" s="91" t="str">
        <f>IF('SAISIE ASL'!A402=32,H402,"")</f>
        <v/>
      </c>
      <c r="BM402" s="91"/>
      <c r="BN402" s="91" t="str">
        <f>IF('SAISIE ASL'!A402=32,J402,"")</f>
        <v/>
      </c>
      <c r="BO402" s="91"/>
      <c r="BP402" s="91" t="str">
        <f>IF('SAISIE ASL'!A402=32,L402,"")</f>
        <v/>
      </c>
      <c r="BQ402" s="92"/>
      <c r="BR402" s="93"/>
      <c r="BS402" s="85"/>
      <c r="BT402" s="91" t="str">
        <f>IF('SAISIE ASL'!A402=33,H402,"")</f>
        <v/>
      </c>
      <c r="BU402" s="91"/>
      <c r="BV402" s="91" t="str">
        <f>IF('SAISIE ASL'!A402=33,J402,"")</f>
        <v/>
      </c>
      <c r="BW402" s="91"/>
      <c r="BX402" s="91" t="str">
        <f>IF('SAISIE ASL'!A402=33,L402,"")</f>
        <v/>
      </c>
      <c r="BY402" s="92"/>
      <c r="BZ402" s="93"/>
    </row>
    <row r="403" spans="1:78" ht="15" x14ac:dyDescent="0.2">
      <c r="A403">
        <f>'SAISIE ASL'!J403</f>
        <v>0</v>
      </c>
      <c r="B403" t="str">
        <f>'SAISIE ASL'!K403</f>
        <v/>
      </c>
      <c r="C403" t="str">
        <f>'SAISIE ASL'!L403</f>
        <v>12 – LES DISPOSITIONS DE MANAGEMENT (si plus de 5 employés)</v>
      </c>
      <c r="D403" t="str">
        <f>'SAISIE ASL'!M403</f>
        <v>Pts</v>
      </c>
      <c r="E403" t="str">
        <f>'SAISIE ASL'!N403</f>
        <v>Notation</v>
      </c>
      <c r="F403" s="250"/>
      <c r="G403" s="247"/>
      <c r="H403" s="247"/>
      <c r="I403" s="89">
        <f>SUM(H374:H402)</f>
        <v>44</v>
      </c>
      <c r="J403" s="89"/>
      <c r="K403" s="89">
        <f>SUM(J374:J402)</f>
        <v>0</v>
      </c>
      <c r="L403" s="89"/>
      <c r="M403" s="89">
        <f>SUM(L374:L402)</f>
        <v>44</v>
      </c>
      <c r="N403" s="90">
        <f>I403/M403</f>
        <v>1</v>
      </c>
      <c r="O403" s="247"/>
      <c r="P403" s="247"/>
      <c r="Q403" s="247"/>
      <c r="R403" s="247"/>
      <c r="S403" s="247"/>
      <c r="T403" s="247"/>
      <c r="U403" s="247"/>
      <c r="V403" s="247"/>
      <c r="W403" s="247"/>
      <c r="X403" s="247"/>
      <c r="Y403" s="247"/>
      <c r="Z403" s="247"/>
      <c r="AA403" s="247"/>
      <c r="AB403" s="247"/>
      <c r="AC403" s="247"/>
      <c r="AD403" s="247"/>
      <c r="AE403" s="247"/>
      <c r="AF403" s="247"/>
      <c r="AG403" s="247"/>
      <c r="AH403" s="247"/>
      <c r="AI403" s="247"/>
      <c r="AJ403" s="247"/>
      <c r="AK403" s="247"/>
      <c r="AL403" s="247"/>
      <c r="AM403" s="247"/>
      <c r="AN403" s="247"/>
      <c r="AO403" s="247"/>
      <c r="AP403" s="247"/>
      <c r="AQ403" s="247"/>
      <c r="AR403" s="247"/>
      <c r="AS403" s="247"/>
      <c r="AT403" s="247"/>
      <c r="AU403" s="247"/>
      <c r="AV403" s="247"/>
      <c r="AW403" s="247"/>
      <c r="AX403" s="247"/>
      <c r="AY403" s="247"/>
      <c r="AZ403" s="247"/>
      <c r="BA403" s="247"/>
      <c r="BB403" s="247"/>
      <c r="BC403" s="247"/>
      <c r="BD403" s="247"/>
      <c r="BE403" s="247"/>
      <c r="BF403" s="247"/>
      <c r="BG403" s="247"/>
      <c r="BH403" s="247"/>
      <c r="BI403" s="247"/>
      <c r="BJ403" s="247"/>
      <c r="BK403" s="247"/>
      <c r="BL403" s="247"/>
      <c r="BM403" s="247"/>
      <c r="BN403" s="247"/>
      <c r="BO403" s="247"/>
      <c r="BP403" s="247"/>
      <c r="BQ403" s="247"/>
      <c r="BR403" s="247"/>
      <c r="BS403" s="247"/>
      <c r="BT403" s="247"/>
      <c r="BU403" s="247"/>
      <c r="BV403" s="247"/>
      <c r="BW403" s="247"/>
      <c r="BX403" s="247"/>
      <c r="BY403" s="247"/>
      <c r="BZ403" s="247"/>
    </row>
    <row r="404" spans="1:78" ht="15" x14ac:dyDescent="0.2">
      <c r="A404">
        <f>'SAISIE ASL'!J404</f>
        <v>200</v>
      </c>
      <c r="B404">
        <f>'SAISIE ASL'!K404</f>
        <v>343</v>
      </c>
      <c r="C404" t="str">
        <f>'SAISIE ASL'!L404</f>
        <v>Il y a une identification des besoins de formation et des compétences.</v>
      </c>
      <c r="D404">
        <f>'SAISIE ASL'!M404</f>
        <v>1</v>
      </c>
      <c r="E404" t="str">
        <f>'SAISIE ASL'!N404</f>
        <v>OUI</v>
      </c>
      <c r="F404" s="89">
        <f>'SAISIE ASL'!M404</f>
        <v>1</v>
      </c>
      <c r="G404" s="89">
        <f>IF('SAISIE ASL'!N404="OUI",1,IF('SAISIE ASL'!N404="NON",0,IF('SAISIE ASL'!N404="Non Mesuré","",0)))</f>
        <v>1</v>
      </c>
      <c r="H404" s="89">
        <f>IF('SAISIE ASL'!N404&lt;&gt;"Non Mesuré",F404*G404,"")</f>
        <v>1</v>
      </c>
      <c r="I404" s="89"/>
      <c r="J404" s="89">
        <f>IF('SAISIE ASL'!N404="Non Mesuré",F404,0)</f>
        <v>0</v>
      </c>
      <c r="K404" s="89"/>
      <c r="L404" s="89">
        <f t="shared" ref="L404:L411" si="29">F404-J404</f>
        <v>1</v>
      </c>
      <c r="M404" s="89"/>
      <c r="N404" s="90"/>
      <c r="O404" s="90"/>
      <c r="P404" s="91" t="str">
        <f>IF('SAISIE ASL'!G404=1,H404,"")</f>
        <v/>
      </c>
      <c r="Q404" s="91"/>
      <c r="R404" s="91" t="str">
        <f>IF('SAISIE ASL'!G404=1,J404,"")</f>
        <v/>
      </c>
      <c r="S404" s="91"/>
      <c r="T404" s="91" t="str">
        <f>IF('SAISIE ASL'!G404=1,L404,"")</f>
        <v/>
      </c>
      <c r="U404" s="92"/>
      <c r="V404" s="93"/>
      <c r="W404" s="91"/>
      <c r="X404" s="91" t="str">
        <f>IF('SAISIE ASL'!G404=2,H404,"")</f>
        <v/>
      </c>
      <c r="Y404" s="91"/>
      <c r="Z404" s="91" t="str">
        <f>IF('SAISIE ASL'!G404=2,J404,"")</f>
        <v/>
      </c>
      <c r="AA404" s="91"/>
      <c r="AB404" s="91" t="str">
        <f>IF('SAISIE ASL'!G404=2,L404,"")</f>
        <v/>
      </c>
      <c r="AC404" s="92"/>
      <c r="AD404" s="93"/>
      <c r="AE404" s="91"/>
      <c r="AF404" s="91" t="str">
        <f>IF('SAISIE ASL'!G404=3,H404,"")</f>
        <v/>
      </c>
      <c r="AG404" s="91"/>
      <c r="AH404" s="91" t="str">
        <f>IF('SAISIE ASL'!G404=3,J404,"")</f>
        <v/>
      </c>
      <c r="AI404" s="91"/>
      <c r="AJ404" s="91" t="str">
        <f>IF('SAISIE ASL'!G404=3,L404,"")</f>
        <v/>
      </c>
      <c r="AK404" s="92"/>
      <c r="AL404" s="93"/>
      <c r="AM404" s="91"/>
      <c r="AN404" s="91" t="str">
        <f>IF('SAISIE ASL'!G404=4,H404,"")</f>
        <v/>
      </c>
      <c r="AO404" s="91"/>
      <c r="AP404" s="91" t="str">
        <f>IF('SAISIE ASL'!G404=4,J404,"")</f>
        <v/>
      </c>
      <c r="AQ404" s="91"/>
      <c r="AR404" s="91" t="str">
        <f>IF('SAISIE ASL'!G404=4,L404,"")</f>
        <v/>
      </c>
      <c r="AS404" s="92"/>
      <c r="AT404" s="93"/>
      <c r="AU404" s="89"/>
      <c r="AV404" s="91">
        <f>IF('SAISIE ASL'!G404=5,H404,"")</f>
        <v>1</v>
      </c>
      <c r="AW404" s="91"/>
      <c r="AX404" s="91">
        <f>IF('SAISIE ASL'!G404=5,J404,"")</f>
        <v>0</v>
      </c>
      <c r="AY404" s="91"/>
      <c r="AZ404" s="91">
        <f>IF('SAISIE ASL'!G404=5,L404,"")</f>
        <v>1</v>
      </c>
      <c r="BA404" s="92"/>
      <c r="BB404" s="93"/>
      <c r="BC404" s="89"/>
      <c r="BD404" s="91" t="str">
        <f>IF('SAISIE ASL'!A404=31,H404,"")</f>
        <v/>
      </c>
      <c r="BE404" s="91"/>
      <c r="BF404" s="91" t="str">
        <f>IF('SAISIE ASL'!A404=31,J404,"")</f>
        <v/>
      </c>
      <c r="BG404" s="91"/>
      <c r="BH404" s="91" t="str">
        <f>IF('SAISIE ASL'!A404=31,L404,"")</f>
        <v/>
      </c>
      <c r="BI404" s="92"/>
      <c r="BJ404" s="93"/>
      <c r="BK404" s="94"/>
      <c r="BL404" s="91" t="str">
        <f>IF('SAISIE ASL'!A404=32,H404,"")</f>
        <v/>
      </c>
      <c r="BM404" s="91"/>
      <c r="BN404" s="91" t="str">
        <f>IF('SAISIE ASL'!A404=32,J404,"")</f>
        <v/>
      </c>
      <c r="BO404" s="91"/>
      <c r="BP404" s="91" t="str">
        <f>IF('SAISIE ASL'!A404=32,L404,"")</f>
        <v/>
      </c>
      <c r="BQ404" s="92"/>
      <c r="BR404" s="93"/>
      <c r="BS404" s="85"/>
      <c r="BT404" s="91" t="str">
        <f>IF('SAISIE ASL'!A404=33,H404,"")</f>
        <v/>
      </c>
      <c r="BU404" s="91"/>
      <c r="BV404" s="91" t="str">
        <f>IF('SAISIE ASL'!A404=33,J404,"")</f>
        <v/>
      </c>
      <c r="BW404" s="91"/>
      <c r="BX404" s="91" t="str">
        <f>IF('SAISIE ASL'!A404=33,L404,"")</f>
        <v/>
      </c>
      <c r="BY404" s="92"/>
      <c r="BZ404" s="93"/>
    </row>
    <row r="405" spans="1:78" ht="15" x14ac:dyDescent="0.2">
      <c r="A405">
        <f>'SAISIE ASL'!J405</f>
        <v>200</v>
      </c>
      <c r="B405">
        <f>'SAISIE ASL'!K405</f>
        <v>344</v>
      </c>
      <c r="C405" t="str">
        <f>'SAISIE ASL'!L405</f>
        <v>Le personnel est informé de la démarche qualité.</v>
      </c>
      <c r="D405">
        <f>'SAISIE ASL'!M405</f>
        <v>1</v>
      </c>
      <c r="E405" t="str">
        <f>'SAISIE ASL'!N405</f>
        <v>OUI</v>
      </c>
      <c r="F405" s="89">
        <f>'SAISIE ASL'!M405</f>
        <v>1</v>
      </c>
      <c r="G405" s="89">
        <f>IF('SAISIE ASL'!N405="OUI",1,IF('SAISIE ASL'!N405="NON",0,IF('SAISIE ASL'!N405="Non Mesuré","",0)))</f>
        <v>1</v>
      </c>
      <c r="H405" s="89">
        <f>IF('SAISIE ASL'!N405&lt;&gt;"Non Mesuré",F405*G405,"")</f>
        <v>1</v>
      </c>
      <c r="I405" s="89"/>
      <c r="J405" s="89">
        <f>IF('SAISIE ASL'!N405="Non Mesuré",F405,0)</f>
        <v>0</v>
      </c>
      <c r="K405" s="89"/>
      <c r="L405" s="89">
        <f t="shared" si="29"/>
        <v>1</v>
      </c>
      <c r="M405" s="89"/>
      <c r="N405" s="90"/>
      <c r="O405" s="90"/>
      <c r="P405" s="91" t="str">
        <f>IF('SAISIE ASL'!G405=1,H405,"")</f>
        <v/>
      </c>
      <c r="Q405" s="91"/>
      <c r="R405" s="91" t="str">
        <f>IF('SAISIE ASL'!G405=1,J405,"")</f>
        <v/>
      </c>
      <c r="S405" s="91"/>
      <c r="T405" s="91" t="str">
        <f>IF('SAISIE ASL'!G405=1,L405,"")</f>
        <v/>
      </c>
      <c r="U405" s="92"/>
      <c r="V405" s="93"/>
      <c r="W405" s="91"/>
      <c r="X405" s="91" t="str">
        <f>IF('SAISIE ASL'!G405=2,H405,"")</f>
        <v/>
      </c>
      <c r="Y405" s="91"/>
      <c r="Z405" s="91" t="str">
        <f>IF('SAISIE ASL'!G405=2,J405,"")</f>
        <v/>
      </c>
      <c r="AA405" s="91"/>
      <c r="AB405" s="91" t="str">
        <f>IF('SAISIE ASL'!G405=2,L405,"")</f>
        <v/>
      </c>
      <c r="AC405" s="92"/>
      <c r="AD405" s="93"/>
      <c r="AE405" s="91"/>
      <c r="AF405" s="91" t="str">
        <f>IF('SAISIE ASL'!G405=3,H405,"")</f>
        <v/>
      </c>
      <c r="AG405" s="91"/>
      <c r="AH405" s="91" t="str">
        <f>IF('SAISIE ASL'!G405=3,J405,"")</f>
        <v/>
      </c>
      <c r="AI405" s="91"/>
      <c r="AJ405" s="91" t="str">
        <f>IF('SAISIE ASL'!G405=3,L405,"")</f>
        <v/>
      </c>
      <c r="AK405" s="92"/>
      <c r="AL405" s="93"/>
      <c r="AM405" s="91"/>
      <c r="AN405" s="91" t="str">
        <f>IF('SAISIE ASL'!G405=4,H405,"")</f>
        <v/>
      </c>
      <c r="AO405" s="91"/>
      <c r="AP405" s="91" t="str">
        <f>IF('SAISIE ASL'!G405=4,J405,"")</f>
        <v/>
      </c>
      <c r="AQ405" s="91"/>
      <c r="AR405" s="91" t="str">
        <f>IF('SAISIE ASL'!G405=4,L405,"")</f>
        <v/>
      </c>
      <c r="AS405" s="92"/>
      <c r="AT405" s="93"/>
      <c r="AU405" s="89"/>
      <c r="AV405" s="91">
        <f>IF('SAISIE ASL'!G405=5,H405,"")</f>
        <v>1</v>
      </c>
      <c r="AW405" s="91"/>
      <c r="AX405" s="91">
        <f>IF('SAISIE ASL'!G405=5,J405,"")</f>
        <v>0</v>
      </c>
      <c r="AY405" s="91"/>
      <c r="AZ405" s="91">
        <f>IF('SAISIE ASL'!G405=5,L405,"")</f>
        <v>1</v>
      </c>
      <c r="BA405" s="92"/>
      <c r="BB405" s="93"/>
      <c r="BC405" s="89"/>
      <c r="BD405" s="91" t="str">
        <f>IF('SAISIE ASL'!A405=31,H405,"")</f>
        <v/>
      </c>
      <c r="BE405" s="91"/>
      <c r="BF405" s="91" t="str">
        <f>IF('SAISIE ASL'!A405=31,J405,"")</f>
        <v/>
      </c>
      <c r="BG405" s="91"/>
      <c r="BH405" s="91" t="str">
        <f>IF('SAISIE ASL'!A405=31,L405,"")</f>
        <v/>
      </c>
      <c r="BI405" s="92"/>
      <c r="BJ405" s="93"/>
      <c r="BK405" s="94"/>
      <c r="BL405" s="91" t="str">
        <f>IF('SAISIE ASL'!A405=32,H405,"")</f>
        <v/>
      </c>
      <c r="BM405" s="91"/>
      <c r="BN405" s="91" t="str">
        <f>IF('SAISIE ASL'!A405=32,J405,"")</f>
        <v/>
      </c>
      <c r="BO405" s="91"/>
      <c r="BP405" s="91" t="str">
        <f>IF('SAISIE ASL'!A405=32,L405,"")</f>
        <v/>
      </c>
      <c r="BQ405" s="92"/>
      <c r="BR405" s="93"/>
      <c r="BS405" s="85"/>
      <c r="BT405" s="91" t="str">
        <f>IF('SAISIE ASL'!A405=33,H405,"")</f>
        <v/>
      </c>
      <c r="BU405" s="91"/>
      <c r="BV405" s="91" t="str">
        <f>IF('SAISIE ASL'!A405=33,J405,"")</f>
        <v/>
      </c>
      <c r="BW405" s="91"/>
      <c r="BX405" s="91" t="str">
        <f>IF('SAISIE ASL'!A405=33,L405,"")</f>
        <v/>
      </c>
      <c r="BY405" s="92"/>
      <c r="BZ405" s="93"/>
    </row>
    <row r="406" spans="1:78" ht="15" x14ac:dyDescent="0.2">
      <c r="A406">
        <f>'SAISIE ASL'!J406</f>
        <v>200</v>
      </c>
      <c r="B406">
        <f>'SAISIE ASL'!K406</f>
        <v>345</v>
      </c>
      <c r="C406" t="str">
        <f>'SAISIE ASL'!L406</f>
        <v>Le manager s'assure que l'ensemble du personnel (y compris stagiaires  et  bénévoles) est informé de la démarche qualité.</v>
      </c>
      <c r="D406">
        <f>'SAISIE ASL'!M406</f>
        <v>1</v>
      </c>
      <c r="E406" t="str">
        <f>'SAISIE ASL'!N406</f>
        <v>OUI</v>
      </c>
      <c r="F406" s="89">
        <f>'SAISIE ASL'!M406</f>
        <v>1</v>
      </c>
      <c r="G406" s="89">
        <f>IF('SAISIE ASL'!N406="OUI",1,IF('SAISIE ASL'!N406="NON",0,IF('SAISIE ASL'!N406="Non Mesuré","",0)))</f>
        <v>1</v>
      </c>
      <c r="H406" s="89">
        <f>IF('SAISIE ASL'!N406&lt;&gt;"Non Mesuré",F406*G406,"")</f>
        <v>1</v>
      </c>
      <c r="I406" s="89"/>
      <c r="J406" s="89">
        <f>IF('SAISIE ASL'!N406="Non Mesuré",F406,0)</f>
        <v>0</v>
      </c>
      <c r="K406" s="89"/>
      <c r="L406" s="89">
        <f t="shared" si="29"/>
        <v>1</v>
      </c>
      <c r="M406" s="89"/>
      <c r="N406" s="90"/>
      <c r="O406" s="90"/>
      <c r="P406" s="91" t="str">
        <f>IF('SAISIE ASL'!G406=1,H406,"")</f>
        <v/>
      </c>
      <c r="Q406" s="91"/>
      <c r="R406" s="91" t="str">
        <f>IF('SAISIE ASL'!G406=1,J406,"")</f>
        <v/>
      </c>
      <c r="S406" s="91"/>
      <c r="T406" s="91" t="str">
        <f>IF('SAISIE ASL'!G406=1,L406,"")</f>
        <v/>
      </c>
      <c r="U406" s="92"/>
      <c r="V406" s="93"/>
      <c r="W406" s="91"/>
      <c r="X406" s="91" t="str">
        <f>IF('SAISIE ASL'!G406=2,H406,"")</f>
        <v/>
      </c>
      <c r="Y406" s="91"/>
      <c r="Z406" s="91" t="str">
        <f>IF('SAISIE ASL'!G406=2,J406,"")</f>
        <v/>
      </c>
      <c r="AA406" s="91"/>
      <c r="AB406" s="91" t="str">
        <f>IF('SAISIE ASL'!G406=2,L406,"")</f>
        <v/>
      </c>
      <c r="AC406" s="92"/>
      <c r="AD406" s="93"/>
      <c r="AE406" s="91"/>
      <c r="AF406" s="91" t="str">
        <f>IF('SAISIE ASL'!G406=3,H406,"")</f>
        <v/>
      </c>
      <c r="AG406" s="91"/>
      <c r="AH406" s="91" t="str">
        <f>IF('SAISIE ASL'!G406=3,J406,"")</f>
        <v/>
      </c>
      <c r="AI406" s="91"/>
      <c r="AJ406" s="91" t="str">
        <f>IF('SAISIE ASL'!G406=3,L406,"")</f>
        <v/>
      </c>
      <c r="AK406" s="92"/>
      <c r="AL406" s="93"/>
      <c r="AM406" s="91"/>
      <c r="AN406" s="91" t="str">
        <f>IF('SAISIE ASL'!G406=4,H406,"")</f>
        <v/>
      </c>
      <c r="AO406" s="91"/>
      <c r="AP406" s="91" t="str">
        <f>IF('SAISIE ASL'!G406=4,J406,"")</f>
        <v/>
      </c>
      <c r="AQ406" s="91"/>
      <c r="AR406" s="91" t="str">
        <f>IF('SAISIE ASL'!G406=4,L406,"")</f>
        <v/>
      </c>
      <c r="AS406" s="92"/>
      <c r="AT406" s="93"/>
      <c r="AU406" s="89"/>
      <c r="AV406" s="91">
        <f>IF('SAISIE ASL'!G406=5,H406,"")</f>
        <v>1</v>
      </c>
      <c r="AW406" s="91"/>
      <c r="AX406" s="91">
        <f>IF('SAISIE ASL'!G406=5,J406,"")</f>
        <v>0</v>
      </c>
      <c r="AY406" s="91"/>
      <c r="AZ406" s="91">
        <f>IF('SAISIE ASL'!G406=5,L406,"")</f>
        <v>1</v>
      </c>
      <c r="BA406" s="92"/>
      <c r="BB406" s="93"/>
      <c r="BC406" s="89"/>
      <c r="BD406" s="91" t="str">
        <f>IF('SAISIE ASL'!A406=31,H406,"")</f>
        <v/>
      </c>
      <c r="BE406" s="91"/>
      <c r="BF406" s="91" t="str">
        <f>IF('SAISIE ASL'!A406=31,J406,"")</f>
        <v/>
      </c>
      <c r="BG406" s="91"/>
      <c r="BH406" s="91" t="str">
        <f>IF('SAISIE ASL'!A406=31,L406,"")</f>
        <v/>
      </c>
      <c r="BI406" s="92"/>
      <c r="BJ406" s="93"/>
      <c r="BK406" s="94"/>
      <c r="BL406" s="91" t="str">
        <f>IF('SAISIE ASL'!A406=32,H406,"")</f>
        <v/>
      </c>
      <c r="BM406" s="91"/>
      <c r="BN406" s="91" t="str">
        <f>IF('SAISIE ASL'!A406=32,J406,"")</f>
        <v/>
      </c>
      <c r="BO406" s="91"/>
      <c r="BP406" s="91" t="str">
        <f>IF('SAISIE ASL'!A406=32,L406,"")</f>
        <v/>
      </c>
      <c r="BQ406" s="92"/>
      <c r="BR406" s="93"/>
      <c r="BS406" s="85"/>
      <c r="BT406" s="91" t="str">
        <f>IF('SAISIE ASL'!A406=33,H406,"")</f>
        <v/>
      </c>
      <c r="BU406" s="91"/>
      <c r="BV406" s="91" t="str">
        <f>IF('SAISIE ASL'!A406=33,J406,"")</f>
        <v/>
      </c>
      <c r="BW406" s="91"/>
      <c r="BX406" s="91" t="str">
        <f>IF('SAISIE ASL'!A406=33,L406,"")</f>
        <v/>
      </c>
      <c r="BY406" s="92"/>
      <c r="BZ406" s="93"/>
    </row>
    <row r="407" spans="1:78" ht="15" x14ac:dyDescent="0.2">
      <c r="A407">
        <f>'SAISIE ASL'!J407</f>
        <v>200</v>
      </c>
      <c r="B407">
        <f>'SAISIE ASL'!K407</f>
        <v>346</v>
      </c>
      <c r="C407" t="str">
        <f>'SAISIE ASL'!L407</f>
        <v xml:space="preserve">Une réunion du personnel annuelle sur le déploiement de la démarche qualité est organisée </v>
      </c>
      <c r="D407">
        <f>'SAISIE ASL'!M407</f>
        <v>1</v>
      </c>
      <c r="E407" t="str">
        <f>'SAISIE ASL'!N407</f>
        <v>OUI</v>
      </c>
      <c r="F407" s="89">
        <f>'SAISIE ASL'!M407</f>
        <v>1</v>
      </c>
      <c r="G407" s="89">
        <f>IF('SAISIE ASL'!N407="OUI",1,IF('SAISIE ASL'!N407="NON",0,IF('SAISIE ASL'!N407="Non Mesuré","",0)))</f>
        <v>1</v>
      </c>
      <c r="H407" s="89">
        <f>IF('SAISIE ASL'!N407&lt;&gt;"Non Mesuré",F407*G407,"")</f>
        <v>1</v>
      </c>
      <c r="I407" s="89"/>
      <c r="J407" s="89">
        <f>IF('SAISIE ASL'!N407="Non Mesuré",F407,0)</f>
        <v>0</v>
      </c>
      <c r="K407" s="89"/>
      <c r="L407" s="89">
        <f t="shared" si="29"/>
        <v>1</v>
      </c>
      <c r="M407" s="89"/>
      <c r="N407" s="90"/>
      <c r="O407" s="90"/>
      <c r="P407" s="91" t="str">
        <f>IF('SAISIE ASL'!G407=1,H407,"")</f>
        <v/>
      </c>
      <c r="Q407" s="91"/>
      <c r="R407" s="91" t="str">
        <f>IF('SAISIE ASL'!G407=1,J407,"")</f>
        <v/>
      </c>
      <c r="S407" s="91"/>
      <c r="T407" s="91" t="str">
        <f>IF('SAISIE ASL'!G407=1,L407,"")</f>
        <v/>
      </c>
      <c r="U407" s="92"/>
      <c r="V407" s="93"/>
      <c r="W407" s="91"/>
      <c r="X407" s="91" t="str">
        <f>IF('SAISIE ASL'!G407=2,H407,"")</f>
        <v/>
      </c>
      <c r="Y407" s="91"/>
      <c r="Z407" s="91" t="str">
        <f>IF('SAISIE ASL'!G407=2,J407,"")</f>
        <v/>
      </c>
      <c r="AA407" s="91"/>
      <c r="AB407" s="91" t="str">
        <f>IF('SAISIE ASL'!G407=2,L407,"")</f>
        <v/>
      </c>
      <c r="AC407" s="92"/>
      <c r="AD407" s="93"/>
      <c r="AE407" s="91"/>
      <c r="AF407" s="91" t="str">
        <f>IF('SAISIE ASL'!G407=3,H407,"")</f>
        <v/>
      </c>
      <c r="AG407" s="91"/>
      <c r="AH407" s="91" t="str">
        <f>IF('SAISIE ASL'!G407=3,J407,"")</f>
        <v/>
      </c>
      <c r="AI407" s="91"/>
      <c r="AJ407" s="91" t="str">
        <f>IF('SAISIE ASL'!G407=3,L407,"")</f>
        <v/>
      </c>
      <c r="AK407" s="92"/>
      <c r="AL407" s="93"/>
      <c r="AM407" s="91"/>
      <c r="AN407" s="91" t="str">
        <f>IF('SAISIE ASL'!G407=4,H407,"")</f>
        <v/>
      </c>
      <c r="AO407" s="91"/>
      <c r="AP407" s="91" t="str">
        <f>IF('SAISIE ASL'!G407=4,J407,"")</f>
        <v/>
      </c>
      <c r="AQ407" s="91"/>
      <c r="AR407" s="91" t="str">
        <f>IF('SAISIE ASL'!G407=4,L407,"")</f>
        <v/>
      </c>
      <c r="AS407" s="92"/>
      <c r="AT407" s="93"/>
      <c r="AU407" s="89"/>
      <c r="AV407" s="91">
        <f>IF('SAISIE ASL'!G407=5,H407,"")</f>
        <v>1</v>
      </c>
      <c r="AW407" s="91"/>
      <c r="AX407" s="91">
        <f>IF('SAISIE ASL'!G407=5,J407,"")</f>
        <v>0</v>
      </c>
      <c r="AY407" s="91"/>
      <c r="AZ407" s="91">
        <f>IF('SAISIE ASL'!G407=5,L407,"")</f>
        <v>1</v>
      </c>
      <c r="BA407" s="92"/>
      <c r="BB407" s="93"/>
      <c r="BC407" s="89"/>
      <c r="BD407" s="91" t="str">
        <f>IF('SAISIE ASL'!A407=31,H407,"")</f>
        <v/>
      </c>
      <c r="BE407" s="91"/>
      <c r="BF407" s="91" t="str">
        <f>IF('SAISIE ASL'!A407=31,J407,"")</f>
        <v/>
      </c>
      <c r="BG407" s="91"/>
      <c r="BH407" s="91" t="str">
        <f>IF('SAISIE ASL'!A407=31,L407,"")</f>
        <v/>
      </c>
      <c r="BI407" s="92"/>
      <c r="BJ407" s="93"/>
      <c r="BK407" s="94"/>
      <c r="BL407" s="91" t="str">
        <f>IF('SAISIE ASL'!A407=32,H407,"")</f>
        <v/>
      </c>
      <c r="BM407" s="91"/>
      <c r="BN407" s="91" t="str">
        <f>IF('SAISIE ASL'!A407=32,J407,"")</f>
        <v/>
      </c>
      <c r="BO407" s="91"/>
      <c r="BP407" s="91" t="str">
        <f>IF('SAISIE ASL'!A407=32,L407,"")</f>
        <v/>
      </c>
      <c r="BQ407" s="92"/>
      <c r="BR407" s="93"/>
      <c r="BS407" s="85"/>
      <c r="BT407" s="91" t="str">
        <f>IF('SAISIE ASL'!A407=33,H407,"")</f>
        <v/>
      </c>
      <c r="BU407" s="91"/>
      <c r="BV407" s="91" t="str">
        <f>IF('SAISIE ASL'!A407=33,J407,"")</f>
        <v/>
      </c>
      <c r="BW407" s="91"/>
      <c r="BX407" s="91" t="str">
        <f>IF('SAISIE ASL'!A407=33,L407,"")</f>
        <v/>
      </c>
      <c r="BY407" s="92"/>
      <c r="BZ407" s="93"/>
    </row>
    <row r="408" spans="1:78" ht="15" x14ac:dyDescent="0.2">
      <c r="A408">
        <f>'SAISIE ASL'!J408</f>
        <v>200</v>
      </c>
      <c r="B408">
        <f>'SAISIE ASL'!K408</f>
        <v>347</v>
      </c>
      <c r="C408" t="str">
        <f>'SAISIE ASL'!L408</f>
        <v>Il y a une réunion de présentation de la saison et une réunion de bilan.</v>
      </c>
      <c r="D408">
        <f>'SAISIE ASL'!M408</f>
        <v>1</v>
      </c>
      <c r="E408" t="str">
        <f>'SAISIE ASL'!N408</f>
        <v>OUI</v>
      </c>
      <c r="F408" s="89">
        <f>'SAISIE ASL'!M408</f>
        <v>1</v>
      </c>
      <c r="G408" s="89">
        <f>IF('SAISIE ASL'!N408="OUI",1,IF('SAISIE ASL'!N408="NON",0,IF('SAISIE ASL'!N408="Non Mesuré","",0)))</f>
        <v>1</v>
      </c>
      <c r="H408" s="89">
        <f>IF('SAISIE ASL'!N408&lt;&gt;"Non Mesuré",F408*G408,"")</f>
        <v>1</v>
      </c>
      <c r="I408" s="89"/>
      <c r="J408" s="89">
        <f>IF('SAISIE ASL'!N408="Non Mesuré",F408,0)</f>
        <v>0</v>
      </c>
      <c r="K408" s="89"/>
      <c r="L408" s="89">
        <f t="shared" si="29"/>
        <v>1</v>
      </c>
      <c r="M408" s="89"/>
      <c r="N408" s="90"/>
      <c r="O408" s="90"/>
      <c r="P408" s="91" t="str">
        <f>IF('SAISIE ASL'!G408=1,H408,"")</f>
        <v/>
      </c>
      <c r="Q408" s="91"/>
      <c r="R408" s="91" t="str">
        <f>IF('SAISIE ASL'!G408=1,J408,"")</f>
        <v/>
      </c>
      <c r="S408" s="91"/>
      <c r="T408" s="91" t="str">
        <f>IF('SAISIE ASL'!G408=1,L408,"")</f>
        <v/>
      </c>
      <c r="U408" s="92"/>
      <c r="V408" s="93"/>
      <c r="W408" s="91"/>
      <c r="X408" s="91" t="str">
        <f>IF('SAISIE ASL'!G408=2,H408,"")</f>
        <v/>
      </c>
      <c r="Y408" s="91"/>
      <c r="Z408" s="91" t="str">
        <f>IF('SAISIE ASL'!G408=2,J408,"")</f>
        <v/>
      </c>
      <c r="AA408" s="91"/>
      <c r="AB408" s="91" t="str">
        <f>IF('SAISIE ASL'!G408=2,L408,"")</f>
        <v/>
      </c>
      <c r="AC408" s="92"/>
      <c r="AD408" s="93"/>
      <c r="AE408" s="91"/>
      <c r="AF408" s="91" t="str">
        <f>IF('SAISIE ASL'!G408=3,H408,"")</f>
        <v/>
      </c>
      <c r="AG408" s="91"/>
      <c r="AH408" s="91" t="str">
        <f>IF('SAISIE ASL'!G408=3,J408,"")</f>
        <v/>
      </c>
      <c r="AI408" s="91"/>
      <c r="AJ408" s="91" t="str">
        <f>IF('SAISIE ASL'!G408=3,L408,"")</f>
        <v/>
      </c>
      <c r="AK408" s="92"/>
      <c r="AL408" s="93"/>
      <c r="AM408" s="91"/>
      <c r="AN408" s="91" t="str">
        <f>IF('SAISIE ASL'!G408=4,H408,"")</f>
        <v/>
      </c>
      <c r="AO408" s="91"/>
      <c r="AP408" s="91" t="str">
        <f>IF('SAISIE ASL'!G408=4,J408,"")</f>
        <v/>
      </c>
      <c r="AQ408" s="91"/>
      <c r="AR408" s="91" t="str">
        <f>IF('SAISIE ASL'!G408=4,L408,"")</f>
        <v/>
      </c>
      <c r="AS408" s="92"/>
      <c r="AT408" s="93"/>
      <c r="AU408" s="89"/>
      <c r="AV408" s="91">
        <f>IF('SAISIE ASL'!G408=5,H408,"")</f>
        <v>1</v>
      </c>
      <c r="AW408" s="91"/>
      <c r="AX408" s="91">
        <f>IF('SAISIE ASL'!G408=5,J408,"")</f>
        <v>0</v>
      </c>
      <c r="AY408" s="91"/>
      <c r="AZ408" s="91">
        <f>IF('SAISIE ASL'!G408=5,L408,"")</f>
        <v>1</v>
      </c>
      <c r="BA408" s="92"/>
      <c r="BB408" s="93"/>
      <c r="BC408" s="89"/>
      <c r="BD408" s="91" t="str">
        <f>IF('SAISIE ASL'!A408=31,H408,"")</f>
        <v/>
      </c>
      <c r="BE408" s="91"/>
      <c r="BF408" s="91" t="str">
        <f>IF('SAISIE ASL'!A408=31,J408,"")</f>
        <v/>
      </c>
      <c r="BG408" s="91"/>
      <c r="BH408" s="91" t="str">
        <f>IF('SAISIE ASL'!A408=31,L408,"")</f>
        <v/>
      </c>
      <c r="BI408" s="92"/>
      <c r="BJ408" s="93"/>
      <c r="BK408" s="94"/>
      <c r="BL408" s="91" t="str">
        <f>IF('SAISIE ASL'!A408=32,H408,"")</f>
        <v/>
      </c>
      <c r="BM408" s="91"/>
      <c r="BN408" s="91" t="str">
        <f>IF('SAISIE ASL'!A408=32,J408,"")</f>
        <v/>
      </c>
      <c r="BO408" s="91"/>
      <c r="BP408" s="91" t="str">
        <f>IF('SAISIE ASL'!A408=32,L408,"")</f>
        <v/>
      </c>
      <c r="BQ408" s="92"/>
      <c r="BR408" s="93"/>
      <c r="BS408" s="85"/>
      <c r="BT408" s="91" t="str">
        <f>IF('SAISIE ASL'!A408=33,H408,"")</f>
        <v/>
      </c>
      <c r="BU408" s="91"/>
      <c r="BV408" s="91" t="str">
        <f>IF('SAISIE ASL'!A408=33,J408,"")</f>
        <v/>
      </c>
      <c r="BW408" s="91"/>
      <c r="BX408" s="91" t="str">
        <f>IF('SAISIE ASL'!A408=33,L408,"")</f>
        <v/>
      </c>
      <c r="BY408" s="92"/>
      <c r="BZ408" s="93"/>
    </row>
    <row r="409" spans="1:78" ht="15" x14ac:dyDescent="0.2">
      <c r="A409">
        <f>'SAISIE ASL'!J409</f>
        <v>99</v>
      </c>
      <c r="B409">
        <f>'SAISIE ASL'!K409</f>
        <v>348</v>
      </c>
      <c r="C409" t="str">
        <f>'SAISIE ASL'!L409</f>
        <v>Il est remis un livret d'accueil aux nouveaux embauchés. Ce livret présente les principales caractéristiques de l'entreprise et son environnement proche.</v>
      </c>
      <c r="D409">
        <f>'SAISIE ASL'!M409</f>
        <v>1</v>
      </c>
      <c r="E409" t="str">
        <f>'SAISIE ASL'!N409</f>
        <v>OUI</v>
      </c>
      <c r="F409" s="89">
        <f>'SAISIE ASL'!M409</f>
        <v>1</v>
      </c>
      <c r="G409" s="89">
        <f>IF('SAISIE ASL'!N409="OUI",1,IF('SAISIE ASL'!N409="NON",0,IF('SAISIE ASL'!N409="Non Mesuré","",0)))</f>
        <v>1</v>
      </c>
      <c r="H409" s="89">
        <f>IF('SAISIE ASL'!N409&lt;&gt;"Non Mesuré",F409*G409,"")</f>
        <v>1</v>
      </c>
      <c r="I409" s="89"/>
      <c r="J409" s="89">
        <f>IF('SAISIE ASL'!N409="Non Mesuré",F409,0)</f>
        <v>0</v>
      </c>
      <c r="K409" s="89"/>
      <c r="L409" s="89">
        <f t="shared" si="29"/>
        <v>1</v>
      </c>
      <c r="M409" s="89"/>
      <c r="N409" s="90"/>
      <c r="O409" s="90"/>
      <c r="P409" s="91" t="str">
        <f>IF('SAISIE ASL'!G409=1,H409,"")</f>
        <v/>
      </c>
      <c r="Q409" s="91"/>
      <c r="R409" s="91" t="str">
        <f>IF('SAISIE ASL'!G409=1,J409,"")</f>
        <v/>
      </c>
      <c r="S409" s="91"/>
      <c r="T409" s="91" t="str">
        <f>IF('SAISIE ASL'!G409=1,L409,"")</f>
        <v/>
      </c>
      <c r="U409" s="92"/>
      <c r="V409" s="93"/>
      <c r="W409" s="91"/>
      <c r="X409" s="91" t="str">
        <f>IF('SAISIE ASL'!G409=2,H409,"")</f>
        <v/>
      </c>
      <c r="Y409" s="91"/>
      <c r="Z409" s="91" t="str">
        <f>IF('SAISIE ASL'!G409=2,J409,"")</f>
        <v/>
      </c>
      <c r="AA409" s="91"/>
      <c r="AB409" s="91" t="str">
        <f>IF('SAISIE ASL'!G409=2,L409,"")</f>
        <v/>
      </c>
      <c r="AC409" s="92"/>
      <c r="AD409" s="93"/>
      <c r="AE409" s="91"/>
      <c r="AF409" s="91" t="str">
        <f>IF('SAISIE ASL'!G409=3,H409,"")</f>
        <v/>
      </c>
      <c r="AG409" s="91"/>
      <c r="AH409" s="91" t="str">
        <f>IF('SAISIE ASL'!G409=3,J409,"")</f>
        <v/>
      </c>
      <c r="AI409" s="91"/>
      <c r="AJ409" s="91" t="str">
        <f>IF('SAISIE ASL'!G409=3,L409,"")</f>
        <v/>
      </c>
      <c r="AK409" s="92"/>
      <c r="AL409" s="93"/>
      <c r="AM409" s="91"/>
      <c r="AN409" s="91" t="str">
        <f>IF('SAISIE ASL'!G409=4,H409,"")</f>
        <v/>
      </c>
      <c r="AO409" s="91"/>
      <c r="AP409" s="91" t="str">
        <f>IF('SAISIE ASL'!G409=4,J409,"")</f>
        <v/>
      </c>
      <c r="AQ409" s="91"/>
      <c r="AR409" s="91" t="str">
        <f>IF('SAISIE ASL'!G409=4,L409,"")</f>
        <v/>
      </c>
      <c r="AS409" s="92"/>
      <c r="AT409" s="93"/>
      <c r="AU409" s="89"/>
      <c r="AV409" s="91">
        <f>IF('SAISIE ASL'!G409=5,H409,"")</f>
        <v>1</v>
      </c>
      <c r="AW409" s="91"/>
      <c r="AX409" s="91">
        <f>IF('SAISIE ASL'!G409=5,J409,"")</f>
        <v>0</v>
      </c>
      <c r="AY409" s="91"/>
      <c r="AZ409" s="91">
        <f>IF('SAISIE ASL'!G409=5,L409,"")</f>
        <v>1</v>
      </c>
      <c r="BA409" s="92"/>
      <c r="BB409" s="93"/>
      <c r="BC409" s="89"/>
      <c r="BD409" s="91" t="str">
        <f>IF('SAISIE ASL'!A409=31,H409,"")</f>
        <v/>
      </c>
      <c r="BE409" s="91"/>
      <c r="BF409" s="91" t="str">
        <f>IF('SAISIE ASL'!A409=31,J409,"")</f>
        <v/>
      </c>
      <c r="BG409" s="91"/>
      <c r="BH409" s="91" t="str">
        <f>IF('SAISIE ASL'!A409=31,L409,"")</f>
        <v/>
      </c>
      <c r="BI409" s="92"/>
      <c r="BJ409" s="93"/>
      <c r="BK409" s="94"/>
      <c r="BL409" s="91" t="str">
        <f>IF('SAISIE ASL'!A409=32,H409,"")</f>
        <v/>
      </c>
      <c r="BM409" s="91"/>
      <c r="BN409" s="91" t="str">
        <f>IF('SAISIE ASL'!A409=32,J409,"")</f>
        <v/>
      </c>
      <c r="BO409" s="91"/>
      <c r="BP409" s="91" t="str">
        <f>IF('SAISIE ASL'!A409=32,L409,"")</f>
        <v/>
      </c>
      <c r="BQ409" s="92"/>
      <c r="BR409" s="93"/>
      <c r="BS409" s="85"/>
      <c r="BT409" s="91" t="str">
        <f>IF('SAISIE ASL'!A409=33,H409,"")</f>
        <v/>
      </c>
      <c r="BU409" s="91"/>
      <c r="BV409" s="91" t="str">
        <f>IF('SAISIE ASL'!A409=33,J409,"")</f>
        <v/>
      </c>
      <c r="BW409" s="91"/>
      <c r="BX409" s="91" t="str">
        <f>IF('SAISIE ASL'!A409=33,L409,"")</f>
        <v/>
      </c>
      <c r="BY409" s="92"/>
      <c r="BZ409" s="93"/>
    </row>
    <row r="410" spans="1:78" ht="15" x14ac:dyDescent="0.2">
      <c r="A410">
        <f>'SAISIE ASL'!J410</f>
        <v>200</v>
      </c>
      <c r="B410">
        <f>'SAISIE ASL'!K410</f>
        <v>349</v>
      </c>
      <c r="C410" t="str">
        <f>'SAISIE ASL'!L410</f>
        <v>Un plan de nettoyage et de maintenance est mis en œuvre dans l'établissement</v>
      </c>
      <c r="D410">
        <f>'SAISIE ASL'!M410</f>
        <v>1</v>
      </c>
      <c r="E410" t="str">
        <f>'SAISIE ASL'!N410</f>
        <v>OUI</v>
      </c>
      <c r="F410" s="89">
        <f>'SAISIE ASL'!M410</f>
        <v>1</v>
      </c>
      <c r="G410" s="89">
        <f>IF('SAISIE ASL'!N410="OUI",1,IF('SAISIE ASL'!N410="NON",0,IF('SAISIE ASL'!N410="Non Mesuré","",0)))</f>
        <v>1</v>
      </c>
      <c r="H410" s="89">
        <f>IF('SAISIE ASL'!N410&lt;&gt;"Non Mesuré",F410*G410,"")</f>
        <v>1</v>
      </c>
      <c r="I410" s="89"/>
      <c r="J410" s="89">
        <f>IF('SAISIE ASL'!N410="Non Mesuré",F410,0)</f>
        <v>0</v>
      </c>
      <c r="K410" s="89"/>
      <c r="L410" s="89">
        <f t="shared" si="29"/>
        <v>1</v>
      </c>
      <c r="M410" s="89"/>
      <c r="N410" s="90"/>
      <c r="O410" s="90"/>
      <c r="P410" s="91" t="str">
        <f>IF('SAISIE ASL'!G410=1,H410,"")</f>
        <v/>
      </c>
      <c r="Q410" s="91"/>
      <c r="R410" s="91" t="str">
        <f>IF('SAISIE ASL'!G410=1,J410,"")</f>
        <v/>
      </c>
      <c r="S410" s="91"/>
      <c r="T410" s="91" t="str">
        <f>IF('SAISIE ASL'!G410=1,L410,"")</f>
        <v/>
      </c>
      <c r="U410" s="92"/>
      <c r="V410" s="93"/>
      <c r="W410" s="91"/>
      <c r="X410" s="91" t="str">
        <f>IF('SAISIE ASL'!G410=2,H410,"")</f>
        <v/>
      </c>
      <c r="Y410" s="91"/>
      <c r="Z410" s="91" t="str">
        <f>IF('SAISIE ASL'!G410=2,J410,"")</f>
        <v/>
      </c>
      <c r="AA410" s="91"/>
      <c r="AB410" s="91" t="str">
        <f>IF('SAISIE ASL'!G410=2,L410,"")</f>
        <v/>
      </c>
      <c r="AC410" s="92"/>
      <c r="AD410" s="93"/>
      <c r="AE410" s="91"/>
      <c r="AF410" s="91" t="str">
        <f>IF('SAISIE ASL'!G410=3,H410,"")</f>
        <v/>
      </c>
      <c r="AG410" s="91"/>
      <c r="AH410" s="91" t="str">
        <f>IF('SAISIE ASL'!G410=3,J410,"")</f>
        <v/>
      </c>
      <c r="AI410" s="91"/>
      <c r="AJ410" s="91" t="str">
        <f>IF('SAISIE ASL'!G410=3,L410,"")</f>
        <v/>
      </c>
      <c r="AK410" s="92"/>
      <c r="AL410" s="93"/>
      <c r="AM410" s="91"/>
      <c r="AN410" s="91" t="str">
        <f>IF('SAISIE ASL'!G410=4,H410,"")</f>
        <v/>
      </c>
      <c r="AO410" s="91"/>
      <c r="AP410" s="91" t="str">
        <f>IF('SAISIE ASL'!G410=4,J410,"")</f>
        <v/>
      </c>
      <c r="AQ410" s="91"/>
      <c r="AR410" s="91" t="str">
        <f>IF('SAISIE ASL'!G410=4,L410,"")</f>
        <v/>
      </c>
      <c r="AS410" s="92"/>
      <c r="AT410" s="93"/>
      <c r="AU410" s="89"/>
      <c r="AV410" s="91">
        <f>IF('SAISIE ASL'!G410=5,H410,"")</f>
        <v>1</v>
      </c>
      <c r="AW410" s="91"/>
      <c r="AX410" s="91">
        <f>IF('SAISIE ASL'!G410=5,J410,"")</f>
        <v>0</v>
      </c>
      <c r="AY410" s="91"/>
      <c r="AZ410" s="91">
        <f>IF('SAISIE ASL'!G410=5,L410,"")</f>
        <v>1</v>
      </c>
      <c r="BA410" s="92"/>
      <c r="BB410" s="93"/>
      <c r="BC410" s="89"/>
      <c r="BD410" s="91" t="str">
        <f>IF('SAISIE ASL'!A410=31,H410,"")</f>
        <v/>
      </c>
      <c r="BE410" s="91"/>
      <c r="BF410" s="91" t="str">
        <f>IF('SAISIE ASL'!A410=31,J410,"")</f>
        <v/>
      </c>
      <c r="BG410" s="91"/>
      <c r="BH410" s="91" t="str">
        <f>IF('SAISIE ASL'!A410=31,L410,"")</f>
        <v/>
      </c>
      <c r="BI410" s="92"/>
      <c r="BJ410" s="93"/>
      <c r="BK410" s="94"/>
      <c r="BL410" s="91" t="str">
        <f>IF('SAISIE ASL'!A410=32,H410,"")</f>
        <v/>
      </c>
      <c r="BM410" s="91"/>
      <c r="BN410" s="91" t="str">
        <f>IF('SAISIE ASL'!A410=32,J410,"")</f>
        <v/>
      </c>
      <c r="BO410" s="91"/>
      <c r="BP410" s="91" t="str">
        <f>IF('SAISIE ASL'!A410=32,L410,"")</f>
        <v/>
      </c>
      <c r="BQ410" s="92"/>
      <c r="BR410" s="93"/>
      <c r="BS410" s="85"/>
      <c r="BT410" s="91" t="str">
        <f>IF('SAISIE ASL'!A410=33,H410,"")</f>
        <v/>
      </c>
      <c r="BU410" s="91"/>
      <c r="BV410" s="91" t="str">
        <f>IF('SAISIE ASL'!A410=33,J410,"")</f>
        <v/>
      </c>
      <c r="BW410" s="91"/>
      <c r="BX410" s="91" t="str">
        <f>IF('SAISIE ASL'!A410=33,L410,"")</f>
        <v/>
      </c>
      <c r="BY410" s="92"/>
      <c r="BZ410" s="93"/>
    </row>
    <row r="411" spans="1:78" ht="15" x14ac:dyDescent="0.2">
      <c r="A411">
        <f>'SAISIE ASL'!J411</f>
        <v>200</v>
      </c>
      <c r="B411">
        <f>'SAISIE ASL'!K411</f>
        <v>350</v>
      </c>
      <c r="C411" t="str">
        <f>'SAISIE ASL'!L411</f>
        <v>Un plan d'action relatif à la démarche qualité est mis en place annuellement.</v>
      </c>
      <c r="D411">
        <f>'SAISIE ASL'!M411</f>
        <v>1</v>
      </c>
      <c r="E411" t="str">
        <f>'SAISIE ASL'!N411</f>
        <v>OUI</v>
      </c>
      <c r="F411" s="89">
        <f>'SAISIE ASL'!M411</f>
        <v>1</v>
      </c>
      <c r="G411" s="89">
        <f>IF('SAISIE ASL'!N411="OUI",1,IF('SAISIE ASL'!N411="NON",0,IF('SAISIE ASL'!N411="Non Mesuré","",0)))</f>
        <v>1</v>
      </c>
      <c r="H411" s="89">
        <f>IF('SAISIE ASL'!N411&lt;&gt;"Non Mesuré",F411*G411,"")</f>
        <v>1</v>
      </c>
      <c r="I411" s="89"/>
      <c r="J411" s="89">
        <f>IF('SAISIE ASL'!N411="Non Mesuré",F411,0)</f>
        <v>0</v>
      </c>
      <c r="K411" s="89"/>
      <c r="L411" s="89">
        <f t="shared" si="29"/>
        <v>1</v>
      </c>
      <c r="M411" s="89"/>
      <c r="N411" s="90"/>
      <c r="O411" s="90"/>
      <c r="P411" s="91" t="str">
        <f>IF('SAISIE ASL'!G411=1,H411,"")</f>
        <v/>
      </c>
      <c r="Q411" s="91"/>
      <c r="R411" s="91" t="str">
        <f>IF('SAISIE ASL'!G411=1,J411,"")</f>
        <v/>
      </c>
      <c r="S411" s="91"/>
      <c r="T411" s="91" t="str">
        <f>IF('SAISIE ASL'!G411=1,L411,"")</f>
        <v/>
      </c>
      <c r="U411" s="92"/>
      <c r="V411" s="93"/>
      <c r="W411" s="91"/>
      <c r="X411" s="91" t="str">
        <f>IF('SAISIE ASL'!G411=2,H411,"")</f>
        <v/>
      </c>
      <c r="Y411" s="91"/>
      <c r="Z411" s="91" t="str">
        <f>IF('SAISIE ASL'!G411=2,J411,"")</f>
        <v/>
      </c>
      <c r="AA411" s="91"/>
      <c r="AB411" s="91" t="str">
        <f>IF('SAISIE ASL'!G411=2,L411,"")</f>
        <v/>
      </c>
      <c r="AC411" s="92"/>
      <c r="AD411" s="93"/>
      <c r="AE411" s="91"/>
      <c r="AF411" s="91" t="str">
        <f>IF('SAISIE ASL'!G411=3,H411,"")</f>
        <v/>
      </c>
      <c r="AG411" s="91"/>
      <c r="AH411" s="91" t="str">
        <f>IF('SAISIE ASL'!G411=3,J411,"")</f>
        <v/>
      </c>
      <c r="AI411" s="91"/>
      <c r="AJ411" s="91" t="str">
        <f>IF('SAISIE ASL'!G411=3,L411,"")</f>
        <v/>
      </c>
      <c r="AK411" s="92"/>
      <c r="AL411" s="93"/>
      <c r="AM411" s="91"/>
      <c r="AN411" s="91" t="str">
        <f>IF('SAISIE ASL'!G411=4,H411,"")</f>
        <v/>
      </c>
      <c r="AO411" s="91"/>
      <c r="AP411" s="91" t="str">
        <f>IF('SAISIE ASL'!G411=4,J411,"")</f>
        <v/>
      </c>
      <c r="AQ411" s="91"/>
      <c r="AR411" s="91" t="str">
        <f>IF('SAISIE ASL'!G411=4,L411,"")</f>
        <v/>
      </c>
      <c r="AS411" s="92"/>
      <c r="AT411" s="93"/>
      <c r="AU411" s="89"/>
      <c r="AV411" s="91">
        <f>IF('SAISIE ASL'!G411=5,H411,"")</f>
        <v>1</v>
      </c>
      <c r="AW411" s="91"/>
      <c r="AX411" s="91">
        <f>IF('SAISIE ASL'!G411=5,J411,"")</f>
        <v>0</v>
      </c>
      <c r="AY411" s="91"/>
      <c r="AZ411" s="91">
        <f>IF('SAISIE ASL'!G411=5,L411,"")</f>
        <v>1</v>
      </c>
      <c r="BA411" s="92"/>
      <c r="BB411" s="93"/>
      <c r="BC411" s="89"/>
      <c r="BD411" s="91" t="str">
        <f>IF('SAISIE ASL'!A411=31,H411,"")</f>
        <v/>
      </c>
      <c r="BE411" s="91"/>
      <c r="BF411" s="91" t="str">
        <f>IF('SAISIE ASL'!A411=31,J411,"")</f>
        <v/>
      </c>
      <c r="BG411" s="91"/>
      <c r="BH411" s="91" t="str">
        <f>IF('SAISIE ASL'!A411=31,L411,"")</f>
        <v/>
      </c>
      <c r="BI411" s="92"/>
      <c r="BJ411" s="93"/>
      <c r="BK411" s="94"/>
      <c r="BL411" s="91" t="str">
        <f>IF('SAISIE ASL'!A411=32,H411,"")</f>
        <v/>
      </c>
      <c r="BM411" s="91"/>
      <c r="BN411" s="91" t="str">
        <f>IF('SAISIE ASL'!A411=32,J411,"")</f>
        <v/>
      </c>
      <c r="BO411" s="91"/>
      <c r="BP411" s="91" t="str">
        <f>IF('SAISIE ASL'!A411=32,L411,"")</f>
        <v/>
      </c>
      <c r="BQ411" s="92"/>
      <c r="BR411" s="93"/>
      <c r="BS411" s="85"/>
      <c r="BT411" s="91" t="str">
        <f>IF('SAISIE ASL'!A411=33,H411,"")</f>
        <v/>
      </c>
      <c r="BU411" s="91"/>
      <c r="BV411" s="91" t="str">
        <f>IF('SAISIE ASL'!A411=33,J411,"")</f>
        <v/>
      </c>
      <c r="BW411" s="91"/>
      <c r="BX411" s="91" t="str">
        <f>IF('SAISIE ASL'!A411=33,L411,"")</f>
        <v/>
      </c>
      <c r="BY411" s="92"/>
      <c r="BZ411" s="93"/>
    </row>
    <row r="412" spans="1:78" ht="15.75" x14ac:dyDescent="0.25">
      <c r="F412" s="64"/>
      <c r="G412" s="64"/>
      <c r="H412" s="64"/>
      <c r="I412" s="89">
        <f>SUM(H404:H411)</f>
        <v>8</v>
      </c>
      <c r="J412" s="89"/>
      <c r="K412" s="89">
        <f>SUM(J404:J411)</f>
        <v>0</v>
      </c>
      <c r="L412" s="89"/>
      <c r="M412" s="89">
        <f>SUM(L404:L411)</f>
        <v>8</v>
      </c>
      <c r="N412" s="90">
        <f>I412/M412</f>
        <v>1</v>
      </c>
      <c r="O412" s="90"/>
      <c r="P412" s="91"/>
      <c r="Q412" s="64"/>
      <c r="R412" s="64"/>
      <c r="S412" s="64"/>
      <c r="T412" s="64"/>
      <c r="U412" s="64"/>
      <c r="V412" s="64"/>
      <c r="W412" s="64"/>
      <c r="X412" s="64"/>
      <c r="Y412" s="64"/>
      <c r="Z412" s="64"/>
      <c r="AA412" s="64"/>
      <c r="AB412" s="64"/>
      <c r="AC412" s="64"/>
      <c r="AD412" s="64"/>
      <c r="AE412" s="64"/>
      <c r="AF412" s="64"/>
      <c r="AG412" s="64"/>
      <c r="AH412" s="64"/>
      <c r="AI412" s="64"/>
      <c r="AJ412" s="64"/>
      <c r="AK412" s="64"/>
      <c r="AL412" s="64"/>
      <c r="AM412" s="64"/>
      <c r="AN412" s="64"/>
      <c r="AO412" s="64"/>
      <c r="AP412" s="64"/>
      <c r="AQ412" s="64"/>
      <c r="AR412" s="64"/>
      <c r="AS412" s="64"/>
      <c r="AT412" s="64"/>
      <c r="AU412" s="64"/>
      <c r="AV412" s="64"/>
      <c r="AW412" s="64"/>
      <c r="AX412" s="64"/>
      <c r="AY412" s="64"/>
      <c r="AZ412" s="64"/>
      <c r="BA412" s="64"/>
      <c r="BB412" s="64"/>
      <c r="BC412" s="89"/>
      <c r="BD412" s="91" t="str">
        <f>IF('SAISIE ASL'!A412=31,H412,"")</f>
        <v/>
      </c>
      <c r="BE412" s="91"/>
      <c r="BF412" s="91" t="str">
        <f>IF('SAISIE ASL'!A412=31,J412,"")</f>
        <v/>
      </c>
      <c r="BG412" s="91"/>
      <c r="BH412" s="91" t="str">
        <f>IF('SAISIE ASL'!A412=31,L412,"")</f>
        <v/>
      </c>
      <c r="BI412" s="92"/>
      <c r="BJ412" s="93"/>
      <c r="BK412" s="94"/>
      <c r="BL412" s="91" t="str">
        <f>IF('SAISIE ASL'!A412=32,H412,"")</f>
        <v/>
      </c>
      <c r="BM412" s="91"/>
      <c r="BN412" s="91" t="str">
        <f>IF('SAISIE ASL'!A412=32,J412,"")</f>
        <v/>
      </c>
      <c r="BO412" s="91"/>
      <c r="BP412" s="91" t="str">
        <f>IF('SAISIE ASL'!A412=32,L412,"")</f>
        <v/>
      </c>
      <c r="BQ412" s="92"/>
      <c r="BR412" s="93"/>
      <c r="BS412" s="85"/>
      <c r="BT412" s="91" t="str">
        <f>IF('SAISIE ASL'!A412=33,H412,"")</f>
        <v/>
      </c>
      <c r="BU412" s="91"/>
      <c r="BV412" s="91" t="str">
        <f>IF('SAISIE ASL'!A412=33,J412,"")</f>
        <v/>
      </c>
      <c r="BW412" s="91"/>
      <c r="BX412" s="91" t="str">
        <f>IF('SAISIE ASL'!A412=33,L412,"")</f>
        <v/>
      </c>
      <c r="BY412" s="92"/>
      <c r="BZ412" s="93"/>
    </row>
    <row r="413" spans="1:78" ht="15" x14ac:dyDescent="0.2">
      <c r="F413" s="89"/>
      <c r="G413" s="89"/>
      <c r="H413" s="89"/>
      <c r="I413" s="85"/>
      <c r="J413" s="85"/>
      <c r="K413" s="85"/>
      <c r="L413" s="85"/>
      <c r="M413" s="85"/>
      <c r="N413" s="85"/>
      <c r="O413" s="85"/>
      <c r="P413" s="85"/>
      <c r="Q413" s="91"/>
      <c r="R413" s="91"/>
      <c r="S413" s="91"/>
      <c r="T413" s="91"/>
      <c r="U413" s="92"/>
      <c r="V413" s="93"/>
      <c r="W413" s="91"/>
      <c r="X413" s="91"/>
      <c r="Y413" s="91"/>
      <c r="Z413" s="91"/>
      <c r="AA413" s="91"/>
      <c r="AB413" s="91"/>
      <c r="AC413" s="92"/>
      <c r="AD413" s="93"/>
      <c r="AE413" s="91"/>
      <c r="AF413" s="91"/>
      <c r="AG413" s="91"/>
      <c r="AH413" s="91"/>
      <c r="AI413" s="91"/>
      <c r="AJ413" s="91"/>
      <c r="AK413" s="92"/>
      <c r="AL413" s="93"/>
      <c r="AM413" s="91"/>
      <c r="AN413" s="91"/>
      <c r="AO413" s="91"/>
      <c r="AP413" s="91"/>
      <c r="AQ413" s="91"/>
      <c r="AR413" s="91"/>
      <c r="AS413" s="92"/>
      <c r="AT413" s="93"/>
      <c r="AU413" s="89"/>
      <c r="AV413" s="91"/>
      <c r="AW413" s="91"/>
      <c r="AX413" s="91"/>
      <c r="AY413" s="91"/>
      <c r="AZ413" s="91"/>
      <c r="BA413" s="92"/>
      <c r="BB413" s="93"/>
      <c r="BC413" s="89"/>
      <c r="BD413" s="91"/>
      <c r="BE413" s="91"/>
      <c r="BF413" s="91"/>
      <c r="BG413" s="91"/>
      <c r="BH413" s="91"/>
      <c r="BI413" s="92"/>
      <c r="BJ413" s="93"/>
      <c r="BK413" s="94"/>
      <c r="BL413" s="85"/>
      <c r="BM413" s="85"/>
      <c r="BN413" s="85"/>
      <c r="BO413" s="85"/>
      <c r="BP413" s="85"/>
      <c r="BQ413" s="85"/>
      <c r="BR413" s="85"/>
      <c r="BS413" s="85"/>
      <c r="BT413" s="85"/>
      <c r="BU413" s="85"/>
      <c r="BV413" s="85"/>
      <c r="BW413" s="85"/>
      <c r="BX413" s="85"/>
      <c r="BY413" s="85"/>
      <c r="BZ413" s="85"/>
    </row>
    <row r="414" spans="1:78" ht="15.75" x14ac:dyDescent="0.25">
      <c r="F414" s="734" t="s">
        <v>357</v>
      </c>
      <c r="G414" s="734"/>
      <c r="H414" s="734"/>
      <c r="I414" s="734"/>
      <c r="J414" s="734"/>
      <c r="K414" s="734"/>
      <c r="L414" s="734"/>
      <c r="M414" s="734"/>
      <c r="N414" s="734"/>
      <c r="O414" s="64"/>
      <c r="P414" s="64"/>
      <c r="Q414" s="64"/>
      <c r="R414" s="64"/>
      <c r="S414" s="120" t="str">
        <f>P1</f>
        <v>1 - INFORMATION ET COMMUNICATION</v>
      </c>
      <c r="T414" s="120"/>
      <c r="U414" s="120"/>
      <c r="V414" s="120"/>
      <c r="W414" s="120"/>
      <c r="X414" s="120"/>
      <c r="Y414" s="120"/>
      <c r="Z414" s="120"/>
      <c r="AA414" s="120" t="str">
        <f>X1</f>
        <v>2 - SAVOIR FAIRE ET SAVOIR ETRE</v>
      </c>
      <c r="AB414" s="120"/>
      <c r="AC414" s="120"/>
      <c r="AD414" s="120"/>
      <c r="AE414" s="120"/>
      <c r="AF414" s="120"/>
      <c r="AG414" s="120"/>
      <c r="AH414" s="120"/>
      <c r="AI414" s="120" t="str">
        <f>AF1</f>
        <v>3 - CONFORT ET HYGIENE</v>
      </c>
      <c r="AJ414" s="120"/>
      <c r="AK414" s="120"/>
      <c r="AL414" s="120"/>
      <c r="AM414" s="120"/>
      <c r="AN414" s="120"/>
      <c r="AO414" s="120"/>
      <c r="AP414" s="120"/>
      <c r="AQ414" s="120" t="str">
        <f>AN1</f>
        <v>4 - DEVELOPPEMENT DURABLE</v>
      </c>
      <c r="AR414" s="120"/>
      <c r="AS414" s="120"/>
      <c r="AT414" s="120"/>
      <c r="AU414" s="120"/>
      <c r="AV414" s="120"/>
      <c r="AW414" s="120"/>
      <c r="AX414" s="120"/>
      <c r="AY414" s="120" t="str">
        <f>AV1</f>
        <v>5 - QUALITE DE LA PRESTATION</v>
      </c>
      <c r="AZ414" s="120"/>
      <c r="BA414" s="120"/>
      <c r="BB414" s="120"/>
      <c r="BC414" s="120"/>
      <c r="BD414" s="199"/>
      <c r="BE414" s="200"/>
      <c r="BF414" s="200"/>
      <c r="BG414" s="201" t="s">
        <v>358</v>
      </c>
      <c r="BH414" s="200"/>
      <c r="BI414" s="200"/>
      <c r="BJ414" s="202"/>
      <c r="BK414" s="94"/>
      <c r="BL414" s="199"/>
      <c r="BM414" s="200"/>
      <c r="BN414" s="200"/>
      <c r="BO414" s="201" t="s">
        <v>359</v>
      </c>
      <c r="BP414" s="200"/>
      <c r="BQ414" s="200"/>
      <c r="BR414" s="202"/>
      <c r="BS414" s="85"/>
      <c r="BT414" s="199"/>
      <c r="BU414" s="200"/>
      <c r="BV414" s="200"/>
      <c r="BW414" s="201" t="s">
        <v>360</v>
      </c>
      <c r="BX414" s="200"/>
      <c r="BY414" s="200"/>
      <c r="BZ414" s="202"/>
    </row>
    <row r="415" spans="1:78" ht="18.75" x14ac:dyDescent="0.2">
      <c r="F415" s="71" t="s">
        <v>26</v>
      </c>
      <c r="G415" s="71" t="s">
        <v>27</v>
      </c>
      <c r="H415" s="71" t="s">
        <v>28</v>
      </c>
      <c r="I415" s="72" t="s">
        <v>29</v>
      </c>
      <c r="J415" s="71" t="s">
        <v>30</v>
      </c>
      <c r="K415" s="71" t="s">
        <v>31</v>
      </c>
      <c r="L415" s="71" t="s">
        <v>32</v>
      </c>
      <c r="M415" s="71" t="s">
        <v>33</v>
      </c>
      <c r="N415" s="73" t="s">
        <v>34</v>
      </c>
      <c r="O415" s="73"/>
      <c r="P415" s="71" t="s">
        <v>35</v>
      </c>
      <c r="Q415" s="71" t="s">
        <v>36</v>
      </c>
      <c r="R415" s="71" t="s">
        <v>30</v>
      </c>
      <c r="S415" s="71" t="s">
        <v>31</v>
      </c>
      <c r="T415" s="71" t="s">
        <v>32</v>
      </c>
      <c r="U415" s="74" t="s">
        <v>37</v>
      </c>
      <c r="V415" s="75" t="s">
        <v>34</v>
      </c>
      <c r="W415" s="73"/>
      <c r="X415" s="71" t="s">
        <v>35</v>
      </c>
      <c r="Y415" s="71" t="s">
        <v>38</v>
      </c>
      <c r="Z415" s="71" t="s">
        <v>30</v>
      </c>
      <c r="AA415" s="71" t="s">
        <v>31</v>
      </c>
      <c r="AB415" s="71" t="s">
        <v>32</v>
      </c>
      <c r="AC415" s="73" t="s">
        <v>33</v>
      </c>
      <c r="AD415" s="75" t="s">
        <v>34</v>
      </c>
      <c r="AE415" s="73"/>
      <c r="AF415" s="73" t="s">
        <v>35</v>
      </c>
      <c r="AG415" s="71" t="s">
        <v>38</v>
      </c>
      <c r="AH415" s="71" t="s">
        <v>30</v>
      </c>
      <c r="AI415" s="71" t="s">
        <v>31</v>
      </c>
      <c r="AJ415" s="71" t="s">
        <v>32</v>
      </c>
      <c r="AK415" s="73" t="s">
        <v>33</v>
      </c>
      <c r="AL415" s="75" t="s">
        <v>34</v>
      </c>
      <c r="AM415" s="73"/>
      <c r="AN415" s="73" t="s">
        <v>35</v>
      </c>
      <c r="AO415" s="71" t="s">
        <v>38</v>
      </c>
      <c r="AP415" s="71" t="s">
        <v>30</v>
      </c>
      <c r="AQ415" s="71" t="s">
        <v>31</v>
      </c>
      <c r="AR415" s="71" t="s">
        <v>32</v>
      </c>
      <c r="AS415" s="73" t="s">
        <v>33</v>
      </c>
      <c r="AT415" s="75" t="s">
        <v>34</v>
      </c>
      <c r="AU415" s="71"/>
      <c r="AV415" s="73" t="s">
        <v>35</v>
      </c>
      <c r="AW415" s="71" t="s">
        <v>38</v>
      </c>
      <c r="AX415" s="71" t="s">
        <v>30</v>
      </c>
      <c r="AY415" s="71" t="s">
        <v>31</v>
      </c>
      <c r="AZ415" s="71" t="s">
        <v>32</v>
      </c>
      <c r="BA415" s="73" t="s">
        <v>33</v>
      </c>
      <c r="BB415" s="75" t="s">
        <v>34</v>
      </c>
      <c r="BC415" s="89"/>
      <c r="BD415" s="197" t="s">
        <v>35</v>
      </c>
      <c r="BE415" s="196" t="s">
        <v>38</v>
      </c>
      <c r="BF415" s="196" t="s">
        <v>30</v>
      </c>
      <c r="BG415" s="196" t="s">
        <v>31</v>
      </c>
      <c r="BH415" s="196" t="s">
        <v>32</v>
      </c>
      <c r="BI415" s="197" t="s">
        <v>33</v>
      </c>
      <c r="BJ415" s="203" t="s">
        <v>34</v>
      </c>
      <c r="BK415" s="94"/>
      <c r="BL415" s="197" t="s">
        <v>35</v>
      </c>
      <c r="BM415" s="196" t="s">
        <v>38</v>
      </c>
      <c r="BN415" s="196" t="s">
        <v>30</v>
      </c>
      <c r="BO415" s="196" t="s">
        <v>31</v>
      </c>
      <c r="BP415" s="196" t="s">
        <v>32</v>
      </c>
      <c r="BQ415" s="197" t="s">
        <v>33</v>
      </c>
      <c r="BR415" s="203" t="s">
        <v>34</v>
      </c>
      <c r="BS415" s="85"/>
      <c r="BT415" s="197" t="s">
        <v>35</v>
      </c>
      <c r="BU415" s="196" t="s">
        <v>38</v>
      </c>
      <c r="BV415" s="196" t="s">
        <v>30</v>
      </c>
      <c r="BW415" s="196" t="s">
        <v>31</v>
      </c>
      <c r="BX415" s="196" t="s">
        <v>32</v>
      </c>
      <c r="BY415" s="197" t="s">
        <v>33</v>
      </c>
      <c r="BZ415" s="203" t="s">
        <v>34</v>
      </c>
    </row>
    <row r="416" spans="1:78" ht="15.75" x14ac:dyDescent="0.2">
      <c r="F416" s="105"/>
      <c r="G416" s="105"/>
      <c r="H416" s="105">
        <f>SUM(H4:H411)</f>
        <v>885</v>
      </c>
      <c r="I416" s="105">
        <f>SUM(I4:I412)</f>
        <v>940</v>
      </c>
      <c r="J416" s="105"/>
      <c r="K416" s="105">
        <f>SUM(J4:J411)</f>
        <v>13</v>
      </c>
      <c r="L416" s="105"/>
      <c r="M416" s="105">
        <f>SUM(L4:L411)</f>
        <v>885</v>
      </c>
      <c r="N416" s="73">
        <f>I416/M416</f>
        <v>1.0621468926553672</v>
      </c>
      <c r="O416" s="105"/>
      <c r="P416" s="105"/>
      <c r="Q416" s="105">
        <f>SUM(P4:P411)</f>
        <v>134</v>
      </c>
      <c r="R416" s="105"/>
      <c r="S416" s="105">
        <f>SUM(R4:R377)</f>
        <v>13</v>
      </c>
      <c r="T416" s="105"/>
      <c r="U416" s="105">
        <f>SUM(T4:T411)</f>
        <v>134</v>
      </c>
      <c r="V416" s="73">
        <f>Q416/U416</f>
        <v>1</v>
      </c>
      <c r="W416" s="105"/>
      <c r="X416" s="105"/>
      <c r="Y416" s="105">
        <f>SUM(X4:X411)</f>
        <v>329</v>
      </c>
      <c r="Z416" s="105"/>
      <c r="AA416" s="105">
        <f>SUM(Z4:Z411)</f>
        <v>0</v>
      </c>
      <c r="AB416" s="105"/>
      <c r="AC416" s="105">
        <f>SUM(AB4:AB411)</f>
        <v>329</v>
      </c>
      <c r="AD416" s="73">
        <f>Y416/AC416</f>
        <v>1</v>
      </c>
      <c r="AE416" s="105"/>
      <c r="AF416" s="105"/>
      <c r="AG416" s="105">
        <f>SUM(AF4:AF411)</f>
        <v>165</v>
      </c>
      <c r="AH416" s="105"/>
      <c r="AI416" s="105">
        <f>SUM(AH4:AH411)</f>
        <v>0</v>
      </c>
      <c r="AJ416" s="105"/>
      <c r="AK416" s="105">
        <f>SUM(AJ4:AJ411)</f>
        <v>165</v>
      </c>
      <c r="AL416" s="73">
        <f>AG416/AK416</f>
        <v>1</v>
      </c>
      <c r="AM416" s="105"/>
      <c r="AN416" s="105"/>
      <c r="AO416" s="105">
        <f>SUM(AN4:AN411)</f>
        <v>37</v>
      </c>
      <c r="AP416" s="105"/>
      <c r="AQ416" s="105">
        <f>SUM(AP4:AP411)</f>
        <v>0</v>
      </c>
      <c r="AR416" s="105"/>
      <c r="AS416" s="105">
        <f>SUM(AR4:AR411)</f>
        <v>37</v>
      </c>
      <c r="AT416" s="73">
        <f>AO416/AS416</f>
        <v>1</v>
      </c>
      <c r="AU416" s="105"/>
      <c r="AV416" s="105"/>
      <c r="AW416" s="105">
        <f>SUM(AV4:AV411)</f>
        <v>220</v>
      </c>
      <c r="AX416" s="105"/>
      <c r="AY416" s="105">
        <f>SUM(AX4:AX411)</f>
        <v>0</v>
      </c>
      <c r="AZ416" s="105"/>
      <c r="BA416" s="105">
        <f>SUM(AZ4:AZ411)</f>
        <v>220</v>
      </c>
      <c r="BB416" s="73">
        <f>AW416/BA416</f>
        <v>1</v>
      </c>
      <c r="BC416" s="89"/>
      <c r="BD416" s="105"/>
      <c r="BE416" s="105">
        <f>SUM(BD4:BD411)</f>
        <v>64</v>
      </c>
      <c r="BF416" s="198"/>
      <c r="BG416" s="105">
        <f>SUM(BF4:BF411)</f>
        <v>0</v>
      </c>
      <c r="BH416" s="198"/>
      <c r="BI416" s="105">
        <f>SUM(BH4:BH411)</f>
        <v>64</v>
      </c>
      <c r="BJ416" s="197">
        <f>BE416/BI416</f>
        <v>1</v>
      </c>
      <c r="BK416" s="94"/>
      <c r="BL416" s="105"/>
      <c r="BM416" s="105">
        <f>SUM(BL4:BL411)</f>
        <v>64</v>
      </c>
      <c r="BN416" s="198"/>
      <c r="BO416" s="105">
        <f>SUM(BN4:BN411)</f>
        <v>0</v>
      </c>
      <c r="BP416" s="198"/>
      <c r="BQ416" s="105">
        <f>SUM(BP4:BP411)</f>
        <v>64</v>
      </c>
      <c r="BR416" s="197">
        <f>BM416/BQ416</f>
        <v>1</v>
      </c>
      <c r="BS416" s="85"/>
      <c r="BT416" s="105"/>
      <c r="BU416" s="105">
        <f>SUM(BT4:BT411)</f>
        <v>37</v>
      </c>
      <c r="BV416" s="198"/>
      <c r="BW416" s="105">
        <f>SUM(BV4:BV411)</f>
        <v>0</v>
      </c>
      <c r="BX416" s="198"/>
      <c r="BY416" s="105">
        <f>SUM(BX4:BX411)</f>
        <v>37</v>
      </c>
      <c r="BZ416" s="197">
        <f>BU416/BY416</f>
        <v>1</v>
      </c>
    </row>
    <row r="417" spans="6:78" ht="15.75" x14ac:dyDescent="0.2">
      <c r="F417" s="105"/>
      <c r="G417" s="105"/>
      <c r="H417" s="105"/>
      <c r="I417" s="105"/>
      <c r="J417" s="105"/>
      <c r="K417" s="105"/>
      <c r="L417" s="105"/>
      <c r="M417" s="105"/>
      <c r="N417" s="65"/>
      <c r="O417" s="105"/>
      <c r="P417" s="105"/>
      <c r="Q417" s="105"/>
      <c r="R417" s="105"/>
      <c r="S417" s="105"/>
      <c r="T417" s="105"/>
      <c r="U417" s="105"/>
      <c r="V417" s="105">
        <v>0.1</v>
      </c>
      <c r="W417" s="105"/>
      <c r="X417" s="105"/>
      <c r="Y417" s="105"/>
      <c r="Z417" s="105"/>
      <c r="AA417" s="105"/>
      <c r="AB417" s="105"/>
      <c r="AC417" s="105"/>
      <c r="AD417" s="105">
        <v>0.35</v>
      </c>
      <c r="AE417" s="105"/>
      <c r="AF417" s="105"/>
      <c r="AG417" s="105"/>
      <c r="AH417" s="105"/>
      <c r="AI417" s="105"/>
      <c r="AJ417" s="105"/>
      <c r="AK417" s="105"/>
      <c r="AL417" s="105">
        <v>0.25</v>
      </c>
      <c r="AM417" s="105"/>
      <c r="AN417" s="105"/>
      <c r="AO417" s="105"/>
      <c r="AP417" s="105"/>
      <c r="AQ417" s="105"/>
      <c r="AR417" s="105"/>
      <c r="AS417" s="105"/>
      <c r="AT417" s="105">
        <v>0.1</v>
      </c>
      <c r="AU417" s="105"/>
      <c r="AV417" s="105"/>
      <c r="AW417" s="105"/>
      <c r="AX417" s="105"/>
      <c r="AY417" s="105"/>
      <c r="AZ417" s="105"/>
      <c r="BA417" s="105"/>
      <c r="BB417" s="105">
        <v>0.2</v>
      </c>
      <c r="BC417" s="89"/>
      <c r="BD417" s="91"/>
      <c r="BE417" s="91"/>
      <c r="BF417" s="91"/>
      <c r="BG417" s="91"/>
      <c r="BH417" s="91"/>
      <c r="BI417" s="92"/>
      <c r="BJ417" s="105">
        <v>0</v>
      </c>
      <c r="BK417" s="94"/>
      <c r="BL417" s="91"/>
      <c r="BM417" s="91"/>
      <c r="BN417" s="91"/>
      <c r="BO417" s="91"/>
      <c r="BP417" s="91"/>
      <c r="BQ417" s="92"/>
      <c r="BR417" s="105">
        <v>0</v>
      </c>
      <c r="BS417" s="85"/>
      <c r="BT417" s="85"/>
      <c r="BU417" s="85"/>
      <c r="BV417" s="85"/>
      <c r="BW417" s="85"/>
      <c r="BX417" s="85"/>
      <c r="BY417" s="85"/>
      <c r="BZ417" s="204">
        <v>0</v>
      </c>
    </row>
    <row r="418" spans="6:78" ht="15.75" x14ac:dyDescent="0.25">
      <c r="F418" s="64"/>
      <c r="G418" s="64"/>
      <c r="H418" s="64"/>
      <c r="I418" s="64"/>
      <c r="J418" s="120" t="s">
        <v>261</v>
      </c>
      <c r="K418" s="64"/>
      <c r="L418" s="64"/>
      <c r="M418" s="64"/>
      <c r="N418" s="65"/>
      <c r="O418" s="105"/>
      <c r="P418" s="105"/>
      <c r="Q418" s="105"/>
      <c r="R418" s="105"/>
      <c r="S418" s="105"/>
      <c r="T418" s="105"/>
      <c r="U418" s="105"/>
      <c r="V418" s="105"/>
      <c r="W418" s="105"/>
      <c r="X418" s="105"/>
      <c r="Y418" s="105"/>
      <c r="Z418" s="105"/>
      <c r="AA418" s="105"/>
      <c r="AB418" s="105"/>
      <c r="AC418" s="105"/>
      <c r="AD418" s="105"/>
      <c r="AE418" s="105"/>
      <c r="AF418" s="105"/>
      <c r="AG418" s="105"/>
      <c r="AH418" s="105"/>
      <c r="AI418" s="105"/>
      <c r="AJ418" s="105"/>
      <c r="AK418" s="105"/>
      <c r="AL418" s="105"/>
      <c r="AM418" s="105"/>
      <c r="AN418" s="105"/>
      <c r="AO418" s="105"/>
      <c r="AP418" s="105"/>
      <c r="AQ418" s="105"/>
      <c r="AR418" s="105"/>
      <c r="AS418" s="105"/>
      <c r="AT418" s="105"/>
      <c r="AU418" s="105"/>
      <c r="AV418" s="105"/>
      <c r="AW418" s="105"/>
      <c r="AX418" s="105"/>
      <c r="AY418" s="105"/>
      <c r="AZ418" s="105"/>
      <c r="BA418" s="105"/>
      <c r="BB418" s="105"/>
      <c r="BC418" s="89"/>
      <c r="BD418" s="91"/>
      <c r="BE418" s="91"/>
      <c r="BF418" s="91"/>
      <c r="BG418" s="91"/>
      <c r="BH418" s="91"/>
      <c r="BI418" s="92"/>
      <c r="BJ418" s="93"/>
      <c r="BK418" s="94"/>
      <c r="BL418" s="85"/>
      <c r="BM418" s="85"/>
      <c r="BN418" s="85"/>
      <c r="BO418" s="85"/>
      <c r="BP418" s="85"/>
      <c r="BQ418" s="85"/>
      <c r="BR418" s="85"/>
      <c r="BS418" s="85"/>
      <c r="BT418" s="85"/>
      <c r="BU418" s="85"/>
      <c r="BV418" s="85"/>
      <c r="BW418" s="85"/>
      <c r="BX418" s="85"/>
      <c r="BY418" s="85"/>
      <c r="BZ418" s="85"/>
    </row>
    <row r="419" spans="6:78" ht="18.75" x14ac:dyDescent="0.2">
      <c r="F419" s="71" t="s">
        <v>26</v>
      </c>
      <c r="G419" s="71" t="s">
        <v>27</v>
      </c>
      <c r="H419" s="71" t="s">
        <v>28</v>
      </c>
      <c r="I419" s="72" t="s">
        <v>29</v>
      </c>
      <c r="J419" s="71" t="s">
        <v>30</v>
      </c>
      <c r="K419" s="71" t="s">
        <v>31</v>
      </c>
      <c r="L419" s="71" t="s">
        <v>32</v>
      </c>
      <c r="M419" s="71" t="s">
        <v>33</v>
      </c>
      <c r="N419" s="73" t="s">
        <v>34</v>
      </c>
      <c r="O419" s="105"/>
      <c r="P419" s="105"/>
      <c r="Q419" s="105"/>
      <c r="R419" s="105"/>
      <c r="S419" s="105"/>
      <c r="T419" s="105"/>
      <c r="U419" s="105"/>
      <c r="V419" s="105"/>
      <c r="W419" s="105"/>
      <c r="X419" s="105"/>
      <c r="Y419" s="105"/>
      <c r="Z419" s="105"/>
      <c r="AA419" s="105"/>
      <c r="AB419" s="105"/>
      <c r="AC419" s="105"/>
      <c r="AD419" s="105"/>
      <c r="AE419" s="105"/>
      <c r="AF419" s="105"/>
      <c r="AG419" s="105"/>
      <c r="AH419" s="105"/>
      <c r="AI419" s="105"/>
      <c r="AJ419" s="105"/>
      <c r="AK419" s="105"/>
      <c r="AL419" s="105"/>
      <c r="AM419" s="105"/>
      <c r="AN419" s="105"/>
      <c r="AO419" s="105"/>
      <c r="AP419" s="105"/>
      <c r="AQ419" s="105"/>
      <c r="AR419" s="105"/>
      <c r="AS419" s="105"/>
      <c r="AT419" s="105"/>
      <c r="AU419" s="105"/>
      <c r="AV419" s="105"/>
      <c r="AW419" s="105"/>
      <c r="AX419" s="105"/>
      <c r="AY419" s="105"/>
      <c r="AZ419" s="105"/>
      <c r="BA419" s="105"/>
      <c r="BB419" s="105"/>
      <c r="BC419" s="89"/>
      <c r="BD419" s="91"/>
      <c r="BE419" s="91"/>
      <c r="BF419" s="91"/>
      <c r="BG419" s="91"/>
      <c r="BH419" s="91"/>
      <c r="BI419" s="92"/>
      <c r="BJ419" s="93"/>
      <c r="BK419" s="94"/>
      <c r="BL419" s="85"/>
      <c r="BM419" s="85"/>
      <c r="BN419" s="85"/>
      <c r="BO419" s="85"/>
      <c r="BP419" s="85"/>
      <c r="BQ419" s="85"/>
      <c r="BR419" s="85"/>
      <c r="BS419" s="85"/>
      <c r="BT419" s="85"/>
      <c r="BU419" s="85"/>
      <c r="BV419" s="85"/>
      <c r="BW419" s="85"/>
      <c r="BX419" s="85"/>
      <c r="BY419" s="85"/>
      <c r="BZ419" s="85"/>
    </row>
    <row r="420" spans="6:78" ht="15.75" x14ac:dyDescent="0.2">
      <c r="F420" s="105"/>
      <c r="G420" s="105"/>
      <c r="H420" s="105"/>
      <c r="I420" s="105"/>
      <c r="J420" s="105"/>
      <c r="K420" s="105"/>
      <c r="L420" s="105"/>
      <c r="M420" s="105"/>
      <c r="N420" s="73">
        <f>(V416*V417)+(AD416*AD417)+(AL416*AL417)+(AT416*AT417)+(BB416*BB417)</f>
        <v>1</v>
      </c>
      <c r="O420" s="105"/>
      <c r="P420" s="105"/>
      <c r="Q420" s="105"/>
      <c r="R420" s="105"/>
      <c r="S420" s="105"/>
      <c r="T420" s="105"/>
      <c r="U420" s="105"/>
      <c r="V420" s="105"/>
      <c r="W420" s="105"/>
      <c r="X420" s="105"/>
      <c r="Y420" s="105"/>
      <c r="Z420" s="105"/>
      <c r="AA420" s="105"/>
      <c r="AB420" s="105"/>
      <c r="AC420" s="105"/>
      <c r="AD420" s="105"/>
      <c r="AE420" s="105"/>
      <c r="AF420" s="105"/>
      <c r="AG420" s="105"/>
      <c r="AH420" s="105"/>
      <c r="AI420" s="105"/>
      <c r="AJ420" s="105"/>
      <c r="AK420" s="105"/>
      <c r="AL420" s="105"/>
      <c r="AM420" s="105"/>
      <c r="AN420" s="105"/>
      <c r="AO420" s="105"/>
      <c r="AP420" s="105"/>
      <c r="AQ420" s="105"/>
      <c r="AR420" s="105"/>
      <c r="AS420" s="105"/>
      <c r="AT420" s="105"/>
      <c r="AU420" s="105"/>
      <c r="AV420" s="105"/>
      <c r="AW420" s="105"/>
      <c r="AX420" s="105"/>
      <c r="AY420" s="105"/>
      <c r="AZ420" s="105"/>
      <c r="BA420" s="105"/>
      <c r="BB420" s="105"/>
      <c r="BC420" s="89"/>
      <c r="BD420" s="91"/>
      <c r="BE420" s="91"/>
      <c r="BF420" s="91"/>
      <c r="BG420" s="91"/>
      <c r="BH420" s="91"/>
      <c r="BI420" s="92"/>
      <c r="BJ420" s="93"/>
      <c r="BK420" s="94"/>
      <c r="BL420" s="85"/>
      <c r="BM420" s="85"/>
      <c r="BN420" s="85"/>
      <c r="BO420" s="85"/>
      <c r="BP420" s="85"/>
      <c r="BQ420" s="85"/>
      <c r="BR420" s="85"/>
      <c r="BS420" s="85"/>
      <c r="BT420" s="85"/>
      <c r="BU420" s="85"/>
      <c r="BV420" s="85"/>
      <c r="BW420" s="85"/>
      <c r="BX420" s="85"/>
      <c r="BY420" s="85"/>
      <c r="BZ420" s="85"/>
    </row>
    <row r="421" spans="6:78" ht="15.75" x14ac:dyDescent="0.2">
      <c r="F421" s="105"/>
      <c r="G421" s="105"/>
      <c r="H421" s="105"/>
      <c r="I421" s="105"/>
      <c r="J421" s="105"/>
      <c r="K421" s="105"/>
      <c r="L421" s="105"/>
      <c r="M421" s="105"/>
      <c r="N421" s="65"/>
      <c r="O421" s="105"/>
      <c r="P421" s="105"/>
      <c r="Q421" s="105"/>
      <c r="R421" s="105"/>
      <c r="S421" s="105"/>
      <c r="T421" s="105"/>
      <c r="U421" s="105"/>
      <c r="V421" s="105"/>
      <c r="W421" s="105"/>
      <c r="X421" s="105"/>
      <c r="Y421" s="105"/>
      <c r="Z421" s="105"/>
      <c r="AA421" s="105"/>
      <c r="AB421" s="105"/>
      <c r="AC421" s="105"/>
      <c r="AD421" s="105"/>
      <c r="AE421" s="105"/>
      <c r="AF421" s="105"/>
      <c r="AG421" s="105"/>
      <c r="AH421" s="105"/>
      <c r="AI421" s="105"/>
      <c r="AJ421" s="105"/>
      <c r="AK421" s="105"/>
      <c r="AL421" s="105"/>
      <c r="AM421" s="105"/>
      <c r="AN421" s="105"/>
      <c r="AO421" s="105"/>
      <c r="AP421" s="105"/>
      <c r="AQ421" s="105"/>
      <c r="AR421" s="105"/>
      <c r="AS421" s="105"/>
      <c r="AT421" s="105"/>
      <c r="AU421" s="105"/>
      <c r="AV421" s="105"/>
      <c r="AW421" s="105"/>
      <c r="AX421" s="105"/>
      <c r="AY421" s="105"/>
      <c r="AZ421" s="105"/>
      <c r="BA421" s="105"/>
      <c r="BB421" s="105"/>
      <c r="BC421" s="89"/>
      <c r="BD421" s="91"/>
      <c r="BE421" s="91"/>
      <c r="BF421" s="91"/>
      <c r="BG421" s="91"/>
      <c r="BH421" s="91"/>
      <c r="BI421" s="92"/>
      <c r="BJ421" s="93"/>
      <c r="BK421" s="94"/>
      <c r="BL421" s="85"/>
      <c r="BM421" s="85"/>
      <c r="BN421" s="85"/>
      <c r="BO421" s="85"/>
      <c r="BP421" s="85"/>
      <c r="BQ421" s="85"/>
      <c r="BR421" s="85"/>
      <c r="BS421" s="85"/>
      <c r="BT421" s="85"/>
      <c r="BU421" s="85"/>
      <c r="BV421" s="85"/>
      <c r="BW421" s="85"/>
      <c r="BX421" s="85"/>
      <c r="BY421" s="85"/>
      <c r="BZ421" s="85"/>
    </row>
    <row r="422" spans="6:78" ht="15.75" x14ac:dyDescent="0.25">
      <c r="F422" s="64"/>
      <c r="G422" s="64"/>
      <c r="H422" s="64"/>
      <c r="I422" s="64"/>
      <c r="J422" s="121" t="s">
        <v>262</v>
      </c>
      <c r="K422" s="64"/>
      <c r="L422" s="64"/>
      <c r="M422" s="64"/>
      <c r="N422" s="65"/>
      <c r="O422" s="105"/>
      <c r="P422" s="105"/>
      <c r="Q422" s="105"/>
      <c r="R422" s="105"/>
      <c r="S422" s="105"/>
      <c r="T422" s="105"/>
      <c r="U422" s="105"/>
      <c r="V422" s="105"/>
      <c r="W422" s="105"/>
      <c r="X422" s="105"/>
      <c r="Y422" s="105"/>
      <c r="Z422" s="105"/>
      <c r="AA422" s="105"/>
      <c r="AB422" s="105"/>
      <c r="AC422" s="105"/>
      <c r="AD422" s="105"/>
      <c r="AE422" s="105"/>
      <c r="AF422" s="105"/>
      <c r="AG422" s="105"/>
      <c r="AH422" s="105"/>
      <c r="AI422" s="105"/>
      <c r="AJ422" s="105"/>
      <c r="AK422" s="105"/>
      <c r="AL422" s="105"/>
      <c r="AM422" s="105"/>
      <c r="AN422" s="105"/>
      <c r="AO422" s="105"/>
      <c r="AP422" s="105"/>
      <c r="AQ422" s="105"/>
      <c r="AR422" s="105"/>
      <c r="AS422" s="105"/>
      <c r="AT422" s="105"/>
      <c r="AU422" s="105"/>
      <c r="AV422" s="105"/>
      <c r="AW422" s="105"/>
      <c r="AX422" s="105"/>
      <c r="AY422" s="105"/>
      <c r="AZ422" s="105"/>
      <c r="BA422" s="105"/>
      <c r="BB422" s="105"/>
      <c r="BC422" s="89"/>
      <c r="BD422" s="91"/>
      <c r="BE422" s="91"/>
      <c r="BF422" s="91"/>
      <c r="BG422" s="91"/>
      <c r="BH422" s="91"/>
      <c r="BI422" s="92"/>
      <c r="BJ422" s="93"/>
      <c r="BK422" s="94"/>
      <c r="BL422" s="85"/>
      <c r="BM422" s="85"/>
      <c r="BN422" s="85"/>
      <c r="BO422" s="85"/>
      <c r="BP422" s="85"/>
      <c r="BQ422" s="85"/>
      <c r="BR422" s="85"/>
      <c r="BS422" s="85"/>
      <c r="BT422" s="85"/>
      <c r="BU422" s="85"/>
      <c r="BV422" s="85"/>
      <c r="BW422" s="85"/>
      <c r="BX422" s="85"/>
      <c r="BY422" s="85"/>
      <c r="BZ422" s="85"/>
    </row>
    <row r="423" spans="6:78" ht="18.75" x14ac:dyDescent="0.2">
      <c r="F423" s="71" t="s">
        <v>26</v>
      </c>
      <c r="G423" s="71" t="s">
        <v>27</v>
      </c>
      <c r="H423" s="71" t="s">
        <v>28</v>
      </c>
      <c r="I423" s="72" t="s">
        <v>29</v>
      </c>
      <c r="J423" s="71" t="s">
        <v>30</v>
      </c>
      <c r="K423" s="71" t="s">
        <v>31</v>
      </c>
      <c r="L423" s="71" t="s">
        <v>32</v>
      </c>
      <c r="M423" s="71" t="s">
        <v>33</v>
      </c>
      <c r="N423" s="73" t="s">
        <v>34</v>
      </c>
      <c r="O423" s="105"/>
      <c r="P423" s="105"/>
      <c r="Q423" s="105"/>
      <c r="R423" s="105"/>
      <c r="S423" s="105"/>
      <c r="T423" s="105"/>
      <c r="U423" s="105"/>
      <c r="V423" s="105"/>
      <c r="W423" s="105"/>
      <c r="X423" s="105"/>
      <c r="Y423" s="105"/>
      <c r="Z423" s="105"/>
      <c r="AA423" s="105"/>
      <c r="AB423" s="105"/>
      <c r="AC423" s="105"/>
      <c r="AD423" s="105"/>
      <c r="AE423" s="105"/>
      <c r="AF423" s="105"/>
      <c r="AG423" s="105"/>
      <c r="AH423" s="105"/>
      <c r="AI423" s="105"/>
      <c r="AJ423" s="105"/>
      <c r="AK423" s="105"/>
      <c r="AL423" s="105"/>
      <c r="AM423" s="105"/>
      <c r="AN423" s="105"/>
      <c r="AO423" s="105"/>
      <c r="AP423" s="105"/>
      <c r="AQ423" s="105"/>
      <c r="AR423" s="105"/>
      <c r="AS423" s="105"/>
      <c r="AT423" s="105"/>
      <c r="AU423" s="105"/>
      <c r="AV423" s="105"/>
      <c r="AW423" s="105"/>
      <c r="AX423" s="105"/>
      <c r="AY423" s="105"/>
      <c r="AZ423" s="105"/>
      <c r="BA423" s="105"/>
      <c r="BB423" s="105"/>
      <c r="BC423" s="89"/>
      <c r="BD423" s="91"/>
      <c r="BE423" s="91"/>
      <c r="BF423" s="91"/>
      <c r="BG423" s="91"/>
      <c r="BH423" s="91"/>
      <c r="BI423" s="92"/>
      <c r="BJ423" s="93"/>
      <c r="BK423" s="94"/>
      <c r="BL423" s="85"/>
      <c r="BM423" s="85"/>
      <c r="BN423" s="85"/>
      <c r="BO423" s="85"/>
      <c r="BP423" s="85"/>
      <c r="BQ423" s="85"/>
      <c r="BR423" s="85"/>
      <c r="BS423" s="85"/>
      <c r="BT423" s="85"/>
      <c r="BU423" s="85"/>
      <c r="BV423" s="85"/>
      <c r="BW423" s="85"/>
      <c r="BX423" s="85"/>
      <c r="BY423" s="85"/>
      <c r="BZ423" s="85"/>
    </row>
    <row r="424" spans="6:78" ht="15.75" x14ac:dyDescent="0.2">
      <c r="F424" s="105"/>
      <c r="G424" s="105"/>
      <c r="H424" s="105"/>
      <c r="I424" s="105">
        <f>I416</f>
        <v>940</v>
      </c>
      <c r="J424" s="105"/>
      <c r="K424" s="105">
        <f>K416</f>
        <v>13</v>
      </c>
      <c r="L424" s="105"/>
      <c r="M424" s="105">
        <f>M416</f>
        <v>885</v>
      </c>
      <c r="N424" s="73"/>
      <c r="O424" s="105"/>
      <c r="P424" s="105"/>
      <c r="Q424" s="105"/>
      <c r="R424" s="105"/>
      <c r="S424" s="105"/>
      <c r="T424" s="105"/>
      <c r="U424" s="105"/>
      <c r="V424" s="105"/>
      <c r="W424" s="105"/>
      <c r="X424" s="105"/>
      <c r="Y424" s="105"/>
      <c r="Z424" s="105"/>
      <c r="AA424" s="105"/>
      <c r="AB424" s="105"/>
      <c r="AC424" s="105"/>
      <c r="AD424" s="105"/>
      <c r="AE424" s="105"/>
      <c r="AF424" s="105"/>
      <c r="AG424" s="105"/>
      <c r="AH424" s="105"/>
      <c r="AI424" s="105"/>
      <c r="AJ424" s="105"/>
      <c r="AK424" s="105"/>
      <c r="AL424" s="105"/>
      <c r="AM424" s="105"/>
      <c r="AN424" s="105"/>
      <c r="AO424" s="105"/>
      <c r="AP424" s="105"/>
      <c r="AQ424" s="105"/>
      <c r="AR424" s="105"/>
      <c r="AS424" s="105"/>
      <c r="AT424" s="105"/>
      <c r="AU424" s="105"/>
      <c r="AV424" s="105"/>
      <c r="AW424" s="105"/>
      <c r="AX424" s="105"/>
      <c r="AY424" s="105"/>
      <c r="AZ424" s="105"/>
      <c r="BA424" s="105"/>
      <c r="BB424" s="105"/>
      <c r="BC424" s="89"/>
      <c r="BD424" s="91"/>
      <c r="BE424" s="91"/>
      <c r="BF424" s="91"/>
      <c r="BG424" s="91"/>
      <c r="BH424" s="91"/>
      <c r="BI424" s="92"/>
      <c r="BJ424" s="93"/>
      <c r="BK424" s="94"/>
      <c r="BL424" s="85"/>
      <c r="BM424" s="85"/>
      <c r="BN424" s="85"/>
      <c r="BO424" s="85"/>
      <c r="BP424" s="85"/>
      <c r="BQ424" s="85"/>
      <c r="BR424" s="85"/>
      <c r="BS424" s="85"/>
      <c r="BT424" s="85"/>
      <c r="BU424" s="85"/>
      <c r="BV424" s="85"/>
      <c r="BW424" s="85"/>
      <c r="BX424" s="85"/>
      <c r="BY424" s="85"/>
      <c r="BZ424" s="85"/>
    </row>
    <row r="425" spans="6:78" ht="15.75" x14ac:dyDescent="0.2">
      <c r="F425" s="105"/>
      <c r="G425" s="105"/>
      <c r="H425" s="105"/>
      <c r="I425" s="105">
        <f>SUM(Q416,Y416,AG416,AO416,AW416)</f>
        <v>885</v>
      </c>
      <c r="J425" s="105"/>
      <c r="K425" s="105">
        <f>SUM(S416,AA416,AI416,AQ416,AY416)</f>
        <v>13</v>
      </c>
      <c r="L425" s="105"/>
      <c r="M425" s="105">
        <f>SUM(U416,AC416,AK416,AS416,BA416)</f>
        <v>885</v>
      </c>
      <c r="N425" s="65"/>
      <c r="O425" s="105"/>
      <c r="P425" s="105"/>
      <c r="Q425" s="105"/>
      <c r="R425" s="105"/>
      <c r="S425" s="105"/>
      <c r="T425" s="105"/>
      <c r="U425" s="105"/>
      <c r="V425" s="105"/>
      <c r="W425" s="105"/>
      <c r="X425" s="105"/>
      <c r="Y425" s="105"/>
      <c r="Z425" s="105"/>
      <c r="AA425" s="105"/>
      <c r="AB425" s="105"/>
      <c r="AC425" s="105"/>
      <c r="AD425" s="105"/>
      <c r="AE425" s="105"/>
      <c r="AF425" s="105"/>
      <c r="AG425" s="105"/>
      <c r="AH425" s="105"/>
      <c r="AI425" s="105"/>
      <c r="AJ425" s="105"/>
      <c r="AK425" s="105"/>
      <c r="AL425" s="105"/>
      <c r="AM425" s="105"/>
      <c r="AN425" s="105"/>
      <c r="AO425" s="105"/>
      <c r="AP425" s="105"/>
      <c r="AQ425" s="105"/>
      <c r="AR425" s="105"/>
      <c r="AS425" s="105"/>
      <c r="AT425" s="105"/>
      <c r="AU425" s="105"/>
      <c r="AV425" s="105"/>
      <c r="AW425" s="105"/>
      <c r="AX425" s="105"/>
      <c r="AY425" s="105"/>
      <c r="AZ425" s="105"/>
      <c r="BA425" s="105"/>
      <c r="BB425" s="105"/>
      <c r="BC425" s="89"/>
      <c r="BD425" s="91"/>
      <c r="BE425" s="91"/>
      <c r="BF425" s="91"/>
      <c r="BG425" s="91"/>
      <c r="BH425" s="91"/>
      <c r="BI425" s="92"/>
      <c r="BJ425" s="93"/>
      <c r="BK425" s="94"/>
      <c r="BL425" s="85"/>
      <c r="BM425" s="85"/>
      <c r="BN425" s="85"/>
      <c r="BO425" s="85"/>
      <c r="BP425" s="85"/>
      <c r="BQ425" s="85"/>
      <c r="BR425" s="85"/>
      <c r="BS425" s="85"/>
      <c r="BT425" s="85"/>
      <c r="BU425" s="85"/>
      <c r="BV425" s="85"/>
      <c r="BW425" s="85"/>
      <c r="BX425" s="85"/>
      <c r="BY425" s="85"/>
      <c r="BZ425" s="85"/>
    </row>
  </sheetData>
  <mergeCells count="7">
    <mergeCell ref="AN1:AT1"/>
    <mergeCell ref="AV1:BB1"/>
    <mergeCell ref="F414:N414"/>
    <mergeCell ref="F1:N1"/>
    <mergeCell ref="P1:V1"/>
    <mergeCell ref="X1:AD1"/>
    <mergeCell ref="AF1:AL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3</vt:i4>
      </vt:variant>
    </vt:vector>
  </HeadingPairs>
  <TitlesOfParts>
    <vt:vector size="11" baseType="lpstr">
      <vt:lpstr>RESULTAT GLOBAL</vt:lpstr>
      <vt:lpstr>SAISIE ASL</vt:lpstr>
      <vt:lpstr>Feuil1</vt:lpstr>
      <vt:lpstr>PLAN ACTIONS</vt:lpstr>
      <vt:lpstr>Feuil2</vt:lpstr>
      <vt:lpstr>PLAN ACTIONS ASL</vt:lpstr>
      <vt:lpstr>Feuil3</vt:lpstr>
      <vt:lpstr>Feuil4</vt:lpstr>
      <vt:lpstr>'RESULTAT GLOBAL'!Z_FE7C3A2D_248C_4A9B_BDED_9C53F960F2AB__wvu_PrintArea</vt:lpstr>
      <vt:lpstr>'RESULTAT GLOBAL'!Zone_d_impression</vt:lpstr>
      <vt:lpstr>'SAISIE ASL'!Zone_d_impression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Sébastien OUGIER</dc:creator>
  <cp:lastModifiedBy>FRANCOIS Celeste</cp:lastModifiedBy>
  <cp:lastPrinted>2015-03-11T16:34:42Z</cp:lastPrinted>
  <dcterms:created xsi:type="dcterms:W3CDTF">2014-01-07T13:01:04Z</dcterms:created>
  <dcterms:modified xsi:type="dcterms:W3CDTF">2015-10-02T11:54:43Z</dcterms:modified>
</cp:coreProperties>
</file>